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576" windowHeight="12504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<sst xmlns="http://schemas.openxmlformats.org/spreadsheetml/2006/main" count="889" uniqueCount="444">
  <si>
    <r>
      <rPr>
        <b/>
        <sz val="18"/>
        <rFont val="Arial"/>
        <family val="2"/>
      </rPr>
      <t>ШКОЛЬНЫЕ ДОСКИ</t>
    </r>
  </si>
  <si>
    <r>
      <rPr>
        <b/>
        <sz val="12"/>
        <color indexed="9"/>
        <rFont val="Arial"/>
        <family val="2"/>
      </rPr>
      <t xml:space="preserve">СЕРИЯ </t>
    </r>
    <r>
      <rPr>
        <b/>
        <i/>
        <sz val="12"/>
        <color indexed="9"/>
        <rFont val="Arial"/>
        <family val="2"/>
      </rPr>
      <t>«OPTIMA»</t>
    </r>
  </si>
  <si>
    <r>
      <rPr>
        <b/>
        <sz val="10"/>
        <rFont val="Arial"/>
        <family val="2"/>
      </rPr>
      <t>№ п/п</t>
    </r>
  </si>
  <si>
    <r>
      <rPr>
        <b/>
        <sz val="10"/>
        <rFont val="Arial"/>
        <family val="2"/>
      </rPr>
      <t>Наименование продукции</t>
    </r>
  </si>
  <si>
    <r>
      <rPr>
        <b/>
        <sz val="10"/>
        <rFont val="Arial"/>
        <family val="2"/>
      </rPr>
      <t>Размер, см</t>
    </r>
  </si>
  <si>
    <r>
      <rPr>
        <b/>
        <sz val="10"/>
        <rFont val="Arial"/>
        <family val="2"/>
      </rPr>
      <t>Цвет поверхности</t>
    </r>
  </si>
  <si>
    <r>
      <rPr>
        <b/>
        <sz val="10"/>
        <rFont val="Arial"/>
        <family val="2"/>
      </rPr>
      <t>Серия</t>
    </r>
  </si>
  <si>
    <r>
      <rPr>
        <b/>
        <sz val="10"/>
        <rFont val="Arial"/>
        <family val="2"/>
      </rPr>
      <t>Цена с НДС</t>
    </r>
  </si>
  <si>
    <r>
      <rPr>
        <sz val="10"/>
        <color indexed="9"/>
        <rFont val="Arial"/>
        <family val="2"/>
      </rPr>
      <t>Одноэлементные магнитные настенные доски с 1-ой рабочей поверхностью</t>
    </r>
  </si>
  <si>
    <r>
      <rPr>
        <b/>
        <sz val="9"/>
        <rFont val="Arial"/>
        <family val="2"/>
      </rPr>
      <t>1.01.</t>
    </r>
  </si>
  <si>
    <r>
      <rPr>
        <b/>
        <sz val="9"/>
        <rFont val="Arial"/>
        <family val="2"/>
      </rPr>
      <t>Доска классная ДО-10з</t>
    </r>
  </si>
  <si>
    <r>
      <rPr>
        <b/>
        <sz val="9"/>
        <rFont val="Arial"/>
        <family val="2"/>
      </rPr>
      <t>75х50</t>
    </r>
  </si>
  <si>
    <r>
      <rPr>
        <b/>
        <sz val="9"/>
        <rFont val="Arial"/>
        <family val="2"/>
      </rPr>
      <t>Темно-зеленый</t>
    </r>
  </si>
  <si>
    <r>
      <rPr>
        <b/>
        <sz val="9"/>
        <rFont val="Arial"/>
        <family val="2"/>
      </rPr>
      <t>Optima</t>
    </r>
  </si>
  <si>
    <r>
      <rPr>
        <sz val="9"/>
        <rFont val="Arial"/>
        <family val="2"/>
      </rPr>
      <t>1.02.</t>
    </r>
  </si>
  <si>
    <r>
      <rPr>
        <sz val="9"/>
        <rFont val="Arial"/>
        <family val="2"/>
      </rPr>
      <t>Доска классная ДО-10б</t>
    </r>
  </si>
  <si>
    <r>
      <rPr>
        <sz val="9"/>
        <rFont val="Arial"/>
        <family val="2"/>
      </rPr>
      <t>75х50</t>
    </r>
  </si>
  <si>
    <r>
      <rPr>
        <sz val="9"/>
        <rFont val="Arial"/>
        <family val="2"/>
      </rPr>
      <t>Белый глянец</t>
    </r>
  </si>
  <si>
    <r>
      <rPr>
        <sz val="9"/>
        <rFont val="Arial"/>
        <family val="2"/>
      </rPr>
      <t>Optima</t>
    </r>
  </si>
  <si>
    <r>
      <rPr>
        <b/>
        <sz val="9"/>
        <rFont val="Arial"/>
        <family val="2"/>
      </rPr>
      <t>1.03.</t>
    </r>
  </si>
  <si>
    <r>
      <rPr>
        <b/>
        <sz val="9"/>
        <rFont val="Arial"/>
        <family val="2"/>
      </rPr>
      <t>Доска классная ДО-11з</t>
    </r>
  </si>
  <si>
    <r>
      <rPr>
        <b/>
        <sz val="9"/>
        <rFont val="Arial"/>
        <family val="2"/>
      </rPr>
      <t>100х75</t>
    </r>
  </si>
  <si>
    <r>
      <rPr>
        <sz val="9"/>
        <rFont val="Arial"/>
        <family val="2"/>
      </rPr>
      <t>1.04.</t>
    </r>
  </si>
  <si>
    <r>
      <rPr>
        <sz val="9"/>
        <rFont val="Arial"/>
        <family val="2"/>
      </rPr>
      <t>Доска классная ДО-11б</t>
    </r>
  </si>
  <si>
    <r>
      <rPr>
        <sz val="9"/>
        <rFont val="Arial"/>
        <family val="2"/>
      </rPr>
      <t>100х75</t>
    </r>
  </si>
  <si>
    <r>
      <rPr>
        <b/>
        <sz val="9"/>
        <rFont val="Arial"/>
        <family val="2"/>
      </rPr>
      <t>1.05.</t>
    </r>
  </si>
  <si>
    <r>
      <rPr>
        <b/>
        <sz val="9"/>
        <rFont val="Arial"/>
        <family val="2"/>
      </rPr>
      <t>Доска классная ДО-12з</t>
    </r>
  </si>
  <si>
    <r>
      <rPr>
        <b/>
        <sz val="9"/>
        <rFont val="Arial"/>
        <family val="2"/>
      </rPr>
      <t>150х100</t>
    </r>
  </si>
  <si>
    <r>
      <rPr>
        <sz val="9"/>
        <rFont val="Arial"/>
        <family val="2"/>
      </rPr>
      <t>1.06.</t>
    </r>
  </si>
  <si>
    <r>
      <rPr>
        <sz val="9"/>
        <rFont val="Arial"/>
        <family val="2"/>
      </rPr>
      <t>Доска классная ДО-12б</t>
    </r>
  </si>
  <si>
    <r>
      <rPr>
        <sz val="9"/>
        <rFont val="Arial"/>
        <family val="2"/>
      </rPr>
      <t>150х100</t>
    </r>
  </si>
  <si>
    <r>
      <rPr>
        <sz val="9"/>
        <rFont val="Arial"/>
        <family val="2"/>
      </rPr>
      <t>1.07.</t>
    </r>
  </si>
  <si>
    <r>
      <rPr>
        <sz val="9"/>
        <rFont val="Arial"/>
        <family val="2"/>
      </rPr>
      <t>Доска классная ДО-13з</t>
    </r>
  </si>
  <si>
    <r>
      <rPr>
        <sz val="9"/>
        <rFont val="Arial"/>
        <family val="2"/>
      </rPr>
      <t>100х85</t>
    </r>
  </si>
  <si>
    <r>
      <rPr>
        <sz val="9"/>
        <rFont val="Arial"/>
        <family val="2"/>
      </rPr>
      <t>Темно-зеленый</t>
    </r>
  </si>
  <si>
    <r>
      <rPr>
        <sz val="9"/>
        <rFont val="Arial"/>
        <family val="2"/>
      </rPr>
      <t>1.08.</t>
    </r>
  </si>
  <si>
    <r>
      <rPr>
        <sz val="9"/>
        <rFont val="Arial"/>
        <family val="2"/>
      </rPr>
      <t>Доска классная ДО-13б</t>
    </r>
  </si>
  <si>
    <r>
      <rPr>
        <sz val="9"/>
        <rFont val="Arial"/>
        <family val="2"/>
      </rPr>
      <t>1.09.</t>
    </r>
  </si>
  <si>
    <r>
      <rPr>
        <sz val="9"/>
        <rFont val="Arial"/>
        <family val="2"/>
      </rPr>
      <t>Доска классная ДО-14з</t>
    </r>
  </si>
  <si>
    <r>
      <rPr>
        <sz val="9"/>
        <rFont val="Arial"/>
        <family val="2"/>
      </rPr>
      <t>170х100</t>
    </r>
  </si>
  <si>
    <r>
      <rPr>
        <sz val="9"/>
        <rFont val="Arial"/>
        <family val="2"/>
      </rPr>
      <t>1.10.</t>
    </r>
  </si>
  <si>
    <r>
      <rPr>
        <sz val="9"/>
        <rFont val="Arial"/>
        <family val="2"/>
      </rPr>
      <t>Доска классная ДО-14б</t>
    </r>
  </si>
  <si>
    <r>
      <rPr>
        <sz val="9"/>
        <rFont val="Arial"/>
        <family val="2"/>
      </rPr>
      <t>1.11.</t>
    </r>
  </si>
  <si>
    <r>
      <rPr>
        <sz val="9"/>
        <rFont val="Arial"/>
        <family val="2"/>
      </rPr>
      <t>Доска классная ДО-15з</t>
    </r>
  </si>
  <si>
    <r>
      <rPr>
        <sz val="9"/>
        <rFont val="Arial"/>
        <family val="2"/>
      </rPr>
      <t>200х100</t>
    </r>
  </si>
  <si>
    <r>
      <rPr>
        <sz val="9"/>
        <rFont val="Arial"/>
        <family val="2"/>
      </rPr>
      <t>1.12.</t>
    </r>
  </si>
  <si>
    <r>
      <rPr>
        <sz val="9"/>
        <rFont val="Arial"/>
        <family val="2"/>
      </rPr>
      <t>Доска классная ДО-15б</t>
    </r>
  </si>
  <si>
    <r>
      <rPr>
        <sz val="9"/>
        <rFont val="Arial"/>
        <family val="2"/>
      </rPr>
      <t>1.13.</t>
    </r>
  </si>
  <si>
    <r>
      <rPr>
        <sz val="9"/>
        <rFont val="Arial"/>
        <family val="2"/>
      </rPr>
      <t>Доска классная ДО-16з</t>
    </r>
  </si>
  <si>
    <r>
      <rPr>
        <sz val="9"/>
        <rFont val="Arial"/>
        <family val="2"/>
      </rPr>
      <t>120х100</t>
    </r>
  </si>
  <si>
    <r>
      <rPr>
        <sz val="9"/>
        <rFont val="Arial"/>
        <family val="2"/>
      </rPr>
      <t>1.14.</t>
    </r>
  </si>
  <si>
    <r>
      <rPr>
        <sz val="9"/>
        <rFont val="Arial"/>
        <family val="2"/>
      </rPr>
      <t>Доска классная ДО-16б</t>
    </r>
  </si>
  <si>
    <r>
      <rPr>
        <sz val="9"/>
        <rFont val="Arial"/>
        <family val="2"/>
      </rPr>
      <t>1.15.</t>
    </r>
  </si>
  <si>
    <r>
      <rPr>
        <sz val="9"/>
        <rFont val="Arial"/>
        <family val="2"/>
      </rPr>
      <t>Доска классная ДО-17з</t>
    </r>
  </si>
  <si>
    <r>
      <rPr>
        <sz val="9"/>
        <rFont val="Arial"/>
        <family val="2"/>
      </rPr>
      <t>150х120</t>
    </r>
  </si>
  <si>
    <r>
      <rPr>
        <sz val="9"/>
        <rFont val="Arial"/>
        <family val="2"/>
      </rPr>
      <t>1.16.</t>
    </r>
  </si>
  <si>
    <r>
      <rPr>
        <sz val="9"/>
        <rFont val="Arial"/>
        <family val="2"/>
      </rPr>
      <t>Доска классная ДО-17б</t>
    </r>
  </si>
  <si>
    <r>
      <rPr>
        <sz val="9"/>
        <rFont val="Arial"/>
        <family val="2"/>
      </rPr>
      <t>1.17.</t>
    </r>
  </si>
  <si>
    <r>
      <rPr>
        <sz val="9"/>
        <rFont val="Arial"/>
        <family val="2"/>
      </rPr>
      <t>Доска классная ДО-18з</t>
    </r>
  </si>
  <si>
    <r>
      <rPr>
        <sz val="9"/>
        <rFont val="Arial"/>
        <family val="2"/>
      </rPr>
      <t>180х120</t>
    </r>
  </si>
  <si>
    <r>
      <rPr>
        <sz val="9"/>
        <rFont val="Arial"/>
        <family val="2"/>
      </rPr>
      <t>1.18.</t>
    </r>
  </si>
  <si>
    <r>
      <rPr>
        <sz val="9"/>
        <rFont val="Arial"/>
        <family val="2"/>
      </rPr>
      <t>Доска классная ДО-18б</t>
    </r>
  </si>
  <si>
    <r>
      <rPr>
        <sz val="9"/>
        <rFont val="Arial"/>
        <family val="2"/>
      </rPr>
      <t>1.19.</t>
    </r>
  </si>
  <si>
    <r>
      <rPr>
        <sz val="9"/>
        <rFont val="Arial"/>
        <family val="2"/>
      </rPr>
      <t>Доска классная ДО-19з</t>
    </r>
  </si>
  <si>
    <r>
      <rPr>
        <sz val="9"/>
        <rFont val="Arial"/>
        <family val="2"/>
      </rPr>
      <t>200х120</t>
    </r>
  </si>
  <si>
    <r>
      <rPr>
        <sz val="9"/>
        <rFont val="Arial"/>
        <family val="2"/>
      </rPr>
      <t>1.20.</t>
    </r>
  </si>
  <si>
    <r>
      <rPr>
        <sz val="9"/>
        <rFont val="Arial"/>
        <family val="2"/>
      </rPr>
      <t>Доска классная ДО-19б</t>
    </r>
  </si>
  <si>
    <r>
      <rPr>
        <sz val="9"/>
        <rFont val="Arial"/>
        <family val="2"/>
      </rPr>
      <t>1.21.</t>
    </r>
  </si>
  <si>
    <r>
      <rPr>
        <sz val="9"/>
        <rFont val="Arial"/>
        <family val="2"/>
      </rPr>
      <t>1.22.</t>
    </r>
  </si>
  <si>
    <r>
      <rPr>
        <sz val="9"/>
        <rFont val="Arial"/>
        <family val="2"/>
      </rPr>
      <t>1.23.</t>
    </r>
  </si>
  <si>
    <r>
      <rPr>
        <sz val="9"/>
        <rFont val="Arial"/>
        <family val="2"/>
      </rPr>
      <t>Доска классная ДО-103Ез</t>
    </r>
  </si>
  <si>
    <r>
      <rPr>
        <sz val="9"/>
        <rFont val="Arial"/>
        <family val="2"/>
      </rPr>
      <t>300х100</t>
    </r>
  </si>
  <si>
    <r>
      <rPr>
        <sz val="9"/>
        <rFont val="Arial"/>
        <family val="2"/>
      </rPr>
      <t>1.24.</t>
    </r>
  </si>
  <si>
    <r>
      <rPr>
        <sz val="9"/>
        <rFont val="Arial"/>
        <family val="2"/>
      </rPr>
      <t>Доска классная ДО-103Еб</t>
    </r>
  </si>
  <si>
    <r>
      <rPr>
        <sz val="9"/>
        <rFont val="Arial"/>
        <family val="2"/>
      </rPr>
      <t>1.25.</t>
    </r>
  </si>
  <si>
    <r>
      <rPr>
        <sz val="9"/>
        <rFont val="Arial"/>
        <family val="2"/>
      </rPr>
      <t>Доска классная ДО-104Ез</t>
    </r>
  </si>
  <si>
    <r>
      <rPr>
        <sz val="9"/>
        <rFont val="Arial"/>
        <family val="2"/>
      </rPr>
      <t>340х100</t>
    </r>
  </si>
  <si>
    <r>
      <rPr>
        <sz val="9"/>
        <rFont val="Arial"/>
        <family val="2"/>
      </rPr>
      <t>1.26.</t>
    </r>
  </si>
  <si>
    <r>
      <rPr>
        <sz val="9"/>
        <rFont val="Arial"/>
        <family val="2"/>
      </rPr>
      <t>Доска классная ДО-104Еб</t>
    </r>
  </si>
  <si>
    <r>
      <rPr>
        <sz val="9"/>
        <rFont val="Arial"/>
        <family val="2"/>
      </rPr>
      <t>1.27.</t>
    </r>
  </si>
  <si>
    <r>
      <rPr>
        <sz val="9"/>
        <rFont val="Arial"/>
        <family val="2"/>
      </rPr>
      <t>1.28.</t>
    </r>
  </si>
  <si>
    <r>
      <rPr>
        <sz val="9"/>
        <rFont val="Arial"/>
        <family val="2"/>
      </rPr>
      <t>1.29.</t>
    </r>
  </si>
  <si>
    <r>
      <rPr>
        <sz val="9"/>
        <rFont val="Arial"/>
        <family val="2"/>
      </rPr>
      <t>300х120</t>
    </r>
  </si>
  <si>
    <r>
      <rPr>
        <sz val="9"/>
        <rFont val="Arial"/>
        <family val="2"/>
      </rPr>
      <t>1.30.</t>
    </r>
  </si>
  <si>
    <r>
      <rPr>
        <sz val="9"/>
        <rFont val="Arial"/>
        <family val="2"/>
      </rPr>
      <t>Доска классная ДО-123Еб</t>
    </r>
  </si>
  <si>
    <r>
      <rPr>
        <sz val="9"/>
        <rFont val="Arial"/>
        <family val="2"/>
      </rPr>
      <t>1.31.</t>
    </r>
  </si>
  <si>
    <r>
      <rPr>
        <sz val="9"/>
        <rFont val="Arial"/>
        <family val="2"/>
      </rPr>
      <t>Доска классная ДО-124Ез</t>
    </r>
  </si>
  <si>
    <r>
      <rPr>
        <sz val="9"/>
        <rFont val="Arial"/>
        <family val="2"/>
      </rPr>
      <t>340х120</t>
    </r>
  </si>
  <si>
    <r>
      <rPr>
        <sz val="9"/>
        <rFont val="Arial"/>
        <family val="2"/>
      </rPr>
      <t>1.32.</t>
    </r>
  </si>
  <si>
    <r>
      <rPr>
        <sz val="9"/>
        <rFont val="Arial"/>
        <family val="2"/>
      </rPr>
      <t>Доска классная ДО-124Еб</t>
    </r>
  </si>
  <si>
    <r>
      <rPr>
        <sz val="10"/>
        <color indexed="9"/>
        <rFont val="Arial"/>
        <family val="2"/>
      </rPr>
      <t>Двухэлементные магнитные настенные доски с 3-мя рабочими поверхностями</t>
    </r>
  </si>
  <si>
    <r>
      <rPr>
        <sz val="9"/>
        <rFont val="Arial"/>
        <family val="2"/>
      </rPr>
      <t>1.33.</t>
    </r>
  </si>
  <si>
    <r>
      <rPr>
        <sz val="9"/>
        <rFont val="Arial"/>
        <family val="2"/>
      </rPr>
      <t>Доска классная ДО-22з</t>
    </r>
  </si>
  <si>
    <r>
      <rPr>
        <sz val="9"/>
        <rFont val="Arial"/>
        <family val="2"/>
      </rPr>
      <t>225х100</t>
    </r>
  </si>
  <si>
    <r>
      <rPr>
        <sz val="9"/>
        <rFont val="Arial"/>
        <family val="2"/>
      </rPr>
      <t>1.34.</t>
    </r>
  </si>
  <si>
    <r>
      <rPr>
        <sz val="9"/>
        <rFont val="Arial"/>
        <family val="2"/>
      </rPr>
      <t>Доска классная ДО-22к</t>
    </r>
  </si>
  <si>
    <r>
      <rPr>
        <sz val="9"/>
        <rFont val="Arial"/>
        <family val="2"/>
      </rPr>
      <t>Комби</t>
    </r>
  </si>
  <si>
    <r>
      <rPr>
        <sz val="9"/>
        <rFont val="Arial"/>
        <family val="2"/>
      </rPr>
      <t>1.35.</t>
    </r>
  </si>
  <si>
    <r>
      <rPr>
        <sz val="9"/>
        <rFont val="Arial"/>
        <family val="2"/>
      </rPr>
      <t>Доска классная ДО-22б</t>
    </r>
  </si>
  <si>
    <r>
      <rPr>
        <sz val="9"/>
        <rFont val="Arial"/>
        <family val="2"/>
      </rPr>
      <t>1.36.</t>
    </r>
  </si>
  <si>
    <r>
      <rPr>
        <sz val="9"/>
        <rFont val="Arial"/>
        <family val="2"/>
      </rPr>
      <t>Доска классная ДО-24з</t>
    </r>
  </si>
  <si>
    <r>
      <rPr>
        <sz val="9"/>
        <rFont val="Arial"/>
        <family val="2"/>
      </rPr>
      <t>255х100</t>
    </r>
  </si>
  <si>
    <r>
      <rPr>
        <sz val="9"/>
        <rFont val="Arial"/>
        <family val="2"/>
      </rPr>
      <t>1.37.</t>
    </r>
  </si>
  <si>
    <r>
      <rPr>
        <sz val="9"/>
        <rFont val="Arial"/>
        <family val="2"/>
      </rPr>
      <t>Доска классная ДО-24к</t>
    </r>
  </si>
  <si>
    <r>
      <rPr>
        <sz val="9"/>
        <rFont val="Arial"/>
        <family val="2"/>
      </rPr>
      <t>1.38.</t>
    </r>
  </si>
  <si>
    <r>
      <rPr>
        <sz val="9"/>
        <rFont val="Arial"/>
        <family val="2"/>
      </rPr>
      <t>Доска классная ДО-24б</t>
    </r>
  </si>
  <si>
    <r>
      <rPr>
        <sz val="10"/>
        <color indexed="9"/>
        <rFont val="Arial"/>
        <family val="2"/>
      </rPr>
      <t>Трехэлементные магнитные настенные доски с 5-ю рабочими поверхностями</t>
    </r>
  </si>
  <si>
    <r>
      <rPr>
        <sz val="9"/>
        <rFont val="Arial"/>
        <family val="2"/>
      </rPr>
      <t>1.39.</t>
    </r>
  </si>
  <si>
    <r>
      <rPr>
        <sz val="9"/>
        <rFont val="Arial"/>
        <family val="2"/>
      </rPr>
      <t>Доска классная ДО-31з</t>
    </r>
  </si>
  <si>
    <r>
      <rPr>
        <sz val="9"/>
        <rFont val="Arial"/>
        <family val="2"/>
      </rPr>
      <t>200х75</t>
    </r>
  </si>
  <si>
    <r>
      <rPr>
        <sz val="9"/>
        <rFont val="Arial"/>
        <family val="2"/>
      </rPr>
      <t>1.40.</t>
    </r>
  </si>
  <si>
    <r>
      <rPr>
        <sz val="9"/>
        <rFont val="Arial"/>
        <family val="2"/>
      </rPr>
      <t>Доска классная ДО-31к</t>
    </r>
  </si>
  <si>
    <r>
      <rPr>
        <sz val="9"/>
        <rFont val="Arial"/>
        <family val="2"/>
      </rPr>
      <t>1.41.</t>
    </r>
  </si>
  <si>
    <r>
      <rPr>
        <sz val="9"/>
        <rFont val="Arial"/>
        <family val="2"/>
      </rPr>
      <t>Доска классная ДО-31б</t>
    </r>
  </si>
  <si>
    <r>
      <rPr>
        <b/>
        <sz val="9"/>
        <rFont val="Arial"/>
        <family val="2"/>
      </rPr>
      <t>Доска классная ДО-32з</t>
    </r>
  </si>
  <si>
    <r>
      <rPr>
        <b/>
        <sz val="9"/>
        <rFont val="Arial"/>
        <family val="2"/>
      </rPr>
      <t>300х100</t>
    </r>
  </si>
  <si>
    <r>
      <rPr>
        <sz val="9"/>
        <rFont val="Arial"/>
        <family val="2"/>
      </rPr>
      <t>1.43.</t>
    </r>
  </si>
  <si>
    <r>
      <rPr>
        <sz val="9"/>
        <rFont val="Arial"/>
        <family val="2"/>
      </rPr>
      <t>Доска классная ДО-32к</t>
    </r>
  </si>
  <si>
    <r>
      <rPr>
        <sz val="9"/>
        <rFont val="Arial"/>
        <family val="2"/>
      </rPr>
      <t>1.44.</t>
    </r>
  </si>
  <si>
    <r>
      <rPr>
        <sz val="9"/>
        <rFont val="Arial"/>
        <family val="2"/>
      </rPr>
      <t>Доска классная ДО-32б</t>
    </r>
  </si>
  <si>
    <r>
      <rPr>
        <sz val="9"/>
        <rFont val="Arial"/>
        <family val="2"/>
      </rPr>
      <t>1.45.</t>
    </r>
  </si>
  <si>
    <r>
      <rPr>
        <sz val="9"/>
        <rFont val="Arial"/>
        <family val="2"/>
      </rPr>
      <t>Доска классная ДО-33з</t>
    </r>
  </si>
  <si>
    <r>
      <rPr>
        <sz val="9"/>
        <rFont val="Arial"/>
        <family val="2"/>
      </rPr>
      <t>200х85</t>
    </r>
  </si>
  <si>
    <r>
      <rPr>
        <sz val="9"/>
        <rFont val="Arial"/>
        <family val="2"/>
      </rPr>
      <t>1.46.</t>
    </r>
  </si>
  <si>
    <r>
      <rPr>
        <sz val="9"/>
        <rFont val="Arial"/>
        <family val="2"/>
      </rPr>
      <t>Доска классная ДО-33к</t>
    </r>
  </si>
  <si>
    <r>
      <rPr>
        <sz val="9"/>
        <rFont val="Arial"/>
        <family val="2"/>
      </rPr>
      <t>1.47.</t>
    </r>
  </si>
  <si>
    <r>
      <rPr>
        <sz val="9"/>
        <rFont val="Arial"/>
        <family val="2"/>
      </rPr>
      <t>Доска классная ДО-33б</t>
    </r>
  </si>
  <si>
    <r>
      <rPr>
        <sz val="9"/>
        <rFont val="Arial"/>
        <family val="2"/>
      </rPr>
      <t>1.48.</t>
    </r>
  </si>
  <si>
    <r>
      <rPr>
        <sz val="9"/>
        <rFont val="Arial"/>
        <family val="2"/>
      </rPr>
      <t>Доска классная ДО-34з</t>
    </r>
  </si>
  <si>
    <r>
      <rPr>
        <sz val="9"/>
        <rFont val="Arial"/>
        <family val="2"/>
      </rPr>
      <t>1.49.</t>
    </r>
  </si>
  <si>
    <r>
      <rPr>
        <sz val="9"/>
        <rFont val="Arial"/>
        <family val="2"/>
      </rPr>
      <t>Доска классная ДО-34к</t>
    </r>
  </si>
  <si>
    <r>
      <rPr>
        <sz val="9"/>
        <rFont val="Arial"/>
        <family val="2"/>
      </rPr>
      <t>1.50.</t>
    </r>
  </si>
  <si>
    <r>
      <rPr>
        <sz val="9"/>
        <rFont val="Arial"/>
        <family val="2"/>
      </rPr>
      <t>Доска классная ДО-34б</t>
    </r>
  </si>
  <si>
    <r>
      <rPr>
        <sz val="9"/>
        <rFont val="Arial"/>
        <family val="2"/>
      </rPr>
      <t>1.51.</t>
    </r>
  </si>
  <si>
    <r>
      <rPr>
        <sz val="9"/>
        <rFont val="Arial"/>
        <family val="2"/>
      </rPr>
      <t>Доска классная ДО-35з</t>
    </r>
  </si>
  <si>
    <r>
      <rPr>
        <sz val="9"/>
        <rFont val="Arial"/>
        <family val="2"/>
      </rPr>
      <t>400х100</t>
    </r>
  </si>
  <si>
    <r>
      <rPr>
        <sz val="9"/>
        <rFont val="Arial"/>
        <family val="2"/>
      </rPr>
      <t>1.52.</t>
    </r>
  </si>
  <si>
    <r>
      <rPr>
        <sz val="9"/>
        <rFont val="Arial"/>
        <family val="2"/>
      </rPr>
      <t>Доска классная ДО-35к</t>
    </r>
  </si>
  <si>
    <r>
      <rPr>
        <sz val="9"/>
        <rFont val="Arial"/>
        <family val="2"/>
      </rPr>
      <t>1.53.</t>
    </r>
  </si>
  <si>
    <r>
      <rPr>
        <sz val="9"/>
        <rFont val="Arial"/>
        <family val="2"/>
      </rPr>
      <t>Доска классная ДО-35б</t>
    </r>
  </si>
  <si>
    <r>
      <rPr>
        <sz val="9"/>
        <rFont val="Arial"/>
        <family val="2"/>
      </rPr>
      <t>1.54.</t>
    </r>
  </si>
  <si>
    <r>
      <rPr>
        <sz val="9"/>
        <rFont val="Arial"/>
        <family val="2"/>
      </rPr>
      <t>Доска классная ДО-36з</t>
    </r>
  </si>
  <si>
    <r>
      <rPr>
        <sz val="9"/>
        <rFont val="Arial"/>
        <family val="2"/>
      </rPr>
      <t>240х100</t>
    </r>
  </si>
  <si>
    <r>
      <rPr>
        <sz val="9"/>
        <rFont val="Arial"/>
        <family val="2"/>
      </rPr>
      <t>1.55.</t>
    </r>
  </si>
  <si>
    <r>
      <rPr>
        <sz val="9"/>
        <rFont val="Arial"/>
        <family val="2"/>
      </rPr>
      <t>Доска классная ДО-36к</t>
    </r>
  </si>
  <si>
    <r>
      <rPr>
        <sz val="9"/>
        <rFont val="Arial"/>
        <family val="2"/>
      </rPr>
      <t>1.56.</t>
    </r>
  </si>
  <si>
    <r>
      <rPr>
        <sz val="9"/>
        <rFont val="Arial"/>
        <family val="2"/>
      </rPr>
      <t>Доска классная ДО-36б</t>
    </r>
  </si>
  <si>
    <r>
      <rPr>
        <sz val="9"/>
        <rFont val="Arial"/>
        <family val="2"/>
      </rPr>
      <t>1.57.</t>
    </r>
  </si>
  <si>
    <r>
      <rPr>
        <sz val="9"/>
        <rFont val="Arial"/>
        <family val="2"/>
      </rPr>
      <t>Доска классная ДО-37з</t>
    </r>
  </si>
  <si>
    <r>
      <rPr>
        <sz val="9"/>
        <rFont val="Arial"/>
        <family val="2"/>
      </rPr>
      <t>1.58.</t>
    </r>
  </si>
  <si>
    <r>
      <rPr>
        <sz val="9"/>
        <rFont val="Arial"/>
        <family val="2"/>
      </rPr>
      <t>Доска классная ДО-37к</t>
    </r>
  </si>
  <si>
    <r>
      <rPr>
        <sz val="9"/>
        <rFont val="Arial"/>
        <family val="2"/>
      </rPr>
      <t>1.59.</t>
    </r>
  </si>
  <si>
    <r>
      <rPr>
        <sz val="9"/>
        <rFont val="Arial"/>
        <family val="2"/>
      </rPr>
      <t>Доска классная ДО-37б</t>
    </r>
  </si>
  <si>
    <r>
      <rPr>
        <sz val="9"/>
        <rFont val="Arial"/>
        <family val="2"/>
      </rPr>
      <t>Доска классная ДО-38з</t>
    </r>
  </si>
  <si>
    <r>
      <rPr>
        <sz val="9"/>
        <rFont val="Arial"/>
        <family val="2"/>
      </rPr>
      <t>360х120</t>
    </r>
  </si>
  <si>
    <r>
      <rPr>
        <sz val="9"/>
        <rFont val="Arial"/>
        <family val="2"/>
      </rPr>
      <t>Доска классная ДО-38к</t>
    </r>
  </si>
  <si>
    <r>
      <rPr>
        <sz val="9"/>
        <rFont val="Arial"/>
        <family val="2"/>
      </rPr>
      <t>Доска классная ДО-38б</t>
    </r>
  </si>
  <si>
    <r>
      <rPr>
        <sz val="9"/>
        <rFont val="Arial"/>
        <family val="2"/>
      </rPr>
      <t>Доска классная ДО-39з</t>
    </r>
  </si>
  <si>
    <r>
      <rPr>
        <sz val="9"/>
        <rFont val="Arial"/>
        <family val="2"/>
      </rPr>
      <t>400х120</t>
    </r>
  </si>
  <si>
    <r>
      <rPr>
        <sz val="9"/>
        <rFont val="Arial"/>
        <family val="2"/>
      </rPr>
      <t>1.64.</t>
    </r>
  </si>
  <si>
    <r>
      <rPr>
        <sz val="9"/>
        <rFont val="Arial"/>
        <family val="2"/>
      </rPr>
      <t>Доска классная ДО-39к</t>
    </r>
  </si>
  <si>
    <r>
      <rPr>
        <sz val="9"/>
        <rFont val="Arial"/>
        <family val="2"/>
      </rPr>
      <t>1.65.</t>
    </r>
  </si>
  <si>
    <r>
      <rPr>
        <sz val="9"/>
        <rFont val="Arial"/>
        <family val="2"/>
      </rPr>
      <t>Доска классная ДО-39б</t>
    </r>
  </si>
  <si>
    <r>
      <rPr>
        <sz val="10"/>
        <color indexed="9"/>
        <rFont val="Arial"/>
        <family val="2"/>
      </rPr>
      <t>Пятиэлементные магнитные настенные доски с 7-ю рабочими поверхностями</t>
    </r>
  </si>
  <si>
    <r>
      <rPr>
        <sz val="9"/>
        <rFont val="Arial"/>
        <family val="2"/>
      </rPr>
      <t>Доска классная ДО-52з</t>
    </r>
  </si>
  <si>
    <r>
      <rPr>
        <sz val="9"/>
        <rFont val="Arial"/>
        <family val="2"/>
      </rPr>
      <t>1.67.</t>
    </r>
  </si>
  <si>
    <r>
      <rPr>
        <sz val="9"/>
        <rFont val="Arial"/>
        <family val="2"/>
      </rPr>
      <t>Доска классная ДО-52к</t>
    </r>
  </si>
  <si>
    <r>
      <rPr>
        <sz val="9"/>
        <rFont val="Arial"/>
        <family val="2"/>
      </rPr>
      <t>1.68.</t>
    </r>
  </si>
  <si>
    <r>
      <rPr>
        <sz val="9"/>
        <rFont val="Arial"/>
        <family val="2"/>
      </rPr>
      <t>Доска классная ДО-52б</t>
    </r>
  </si>
  <si>
    <r>
      <rPr>
        <sz val="9"/>
        <rFont val="Arial"/>
        <family val="2"/>
      </rPr>
      <t>1.69.</t>
    </r>
  </si>
  <si>
    <r>
      <rPr>
        <sz val="9"/>
        <rFont val="Arial"/>
        <family val="2"/>
      </rPr>
      <t>Доска классная ДО-54з</t>
    </r>
  </si>
  <si>
    <r>
      <rPr>
        <sz val="9"/>
        <rFont val="Arial"/>
        <family val="2"/>
      </rPr>
      <t>1.70.</t>
    </r>
  </si>
  <si>
    <r>
      <rPr>
        <sz val="9"/>
        <rFont val="Arial"/>
        <family val="2"/>
      </rPr>
      <t>Доска классная ДО-54к</t>
    </r>
  </si>
  <si>
    <r>
      <rPr>
        <sz val="9"/>
        <rFont val="Arial"/>
        <family val="2"/>
      </rPr>
      <t>1.71.</t>
    </r>
  </si>
  <si>
    <r>
      <rPr>
        <sz val="9"/>
        <rFont val="Arial"/>
        <family val="2"/>
      </rPr>
      <t>Доска классная ДО-54б</t>
    </r>
  </si>
  <si>
    <r>
      <rPr>
        <sz val="9"/>
        <rFont val="Arial"/>
        <family val="2"/>
      </rPr>
      <t>1.72.</t>
    </r>
  </si>
  <si>
    <r>
      <rPr>
        <sz val="9"/>
        <rFont val="Arial"/>
        <family val="2"/>
      </rPr>
      <t>Доска классная ДО-55з</t>
    </r>
  </si>
  <si>
    <r>
      <rPr>
        <sz val="9"/>
        <rFont val="Arial"/>
        <family val="2"/>
      </rPr>
      <t>1.73.</t>
    </r>
  </si>
  <si>
    <r>
      <rPr>
        <sz val="9"/>
        <rFont val="Arial"/>
        <family val="2"/>
      </rPr>
      <t>Доска классная ДО-55к</t>
    </r>
  </si>
  <si>
    <r>
      <rPr>
        <sz val="9"/>
        <rFont val="Arial"/>
        <family val="2"/>
      </rPr>
      <t>1.74.</t>
    </r>
  </si>
  <si>
    <r>
      <rPr>
        <sz val="9"/>
        <rFont val="Arial"/>
        <family val="2"/>
      </rPr>
      <t>Доска классная ДО-55б</t>
    </r>
  </si>
  <si>
    <r>
      <rPr>
        <sz val="9"/>
        <rFont val="Arial"/>
        <family val="2"/>
      </rPr>
      <t>1.91.</t>
    </r>
  </si>
  <si>
    <r>
      <rPr>
        <sz val="9"/>
        <rFont val="Arial"/>
        <family val="2"/>
      </rPr>
      <t>1.90.</t>
    </r>
  </si>
  <si>
    <r>
      <rPr>
        <sz val="9"/>
        <rFont val="Arial"/>
        <family val="2"/>
      </rPr>
      <t>Мольберт МО-21б</t>
    </r>
  </si>
  <si>
    <r>
      <rPr>
        <sz val="9"/>
        <rFont val="Arial"/>
        <family val="2"/>
      </rPr>
      <t>1.89.</t>
    </r>
  </si>
  <si>
    <r>
      <rPr>
        <sz val="9"/>
        <rFont val="Arial"/>
        <family val="2"/>
      </rPr>
      <t>Мольберт МО-21к</t>
    </r>
  </si>
  <si>
    <r>
      <rPr>
        <sz val="9"/>
        <rFont val="Arial"/>
        <family val="2"/>
      </rPr>
      <t>1.88.</t>
    </r>
  </si>
  <si>
    <r>
      <rPr>
        <sz val="9"/>
        <rFont val="Arial"/>
        <family val="2"/>
      </rPr>
      <t>Мольберт МО-21з</t>
    </r>
  </si>
  <si>
    <r>
      <rPr>
        <sz val="9"/>
        <rFont val="Arial"/>
        <family val="2"/>
      </rPr>
      <t>1.87.</t>
    </r>
  </si>
  <si>
    <r>
      <rPr>
        <sz val="9"/>
        <rFont val="Arial"/>
        <family val="2"/>
      </rPr>
      <t>Мольберт МО-20б</t>
    </r>
  </si>
  <si>
    <r>
      <rPr>
        <sz val="9"/>
        <rFont val="Arial"/>
        <family val="2"/>
      </rPr>
      <t>1.86.</t>
    </r>
  </si>
  <si>
    <r>
      <rPr>
        <sz val="9"/>
        <rFont val="Arial"/>
        <family val="2"/>
      </rPr>
      <t>Мольберт МО-20к</t>
    </r>
  </si>
  <si>
    <r>
      <rPr>
        <sz val="9"/>
        <rFont val="Arial"/>
        <family val="2"/>
      </rPr>
      <t>1.85.</t>
    </r>
  </si>
  <si>
    <r>
      <rPr>
        <sz val="9"/>
        <rFont val="Arial"/>
        <family val="2"/>
      </rPr>
      <t>Мольберт МО-20з</t>
    </r>
  </si>
  <si>
    <r>
      <rPr>
        <sz val="9"/>
        <rFont val="Arial"/>
        <family val="2"/>
      </rPr>
      <t>1.84.</t>
    </r>
  </si>
  <si>
    <r>
      <rPr>
        <sz val="10"/>
        <color indexed="9"/>
        <rFont val="Arial"/>
        <family val="2"/>
      </rPr>
      <t>Мольберты двухсторонние складывающиеся (на металлических стойках)</t>
    </r>
  </si>
  <si>
    <r>
      <rPr>
        <sz val="9"/>
        <rFont val="Arial"/>
        <family val="2"/>
      </rPr>
      <t>Доска поворотная ПО-24Еб</t>
    </r>
  </si>
  <si>
    <r>
      <rPr>
        <sz val="9"/>
        <rFont val="Arial"/>
        <family val="2"/>
      </rPr>
      <t>1.83.</t>
    </r>
  </si>
  <si>
    <r>
      <rPr>
        <sz val="9"/>
        <rFont val="Arial"/>
        <family val="2"/>
      </rPr>
      <t>Доска поворотная ПО-24Ек</t>
    </r>
  </si>
  <si>
    <r>
      <rPr>
        <sz val="9"/>
        <rFont val="Arial"/>
        <family val="2"/>
      </rPr>
      <t>1.82.</t>
    </r>
  </si>
  <si>
    <r>
      <rPr>
        <sz val="9"/>
        <rFont val="Arial"/>
        <family val="2"/>
      </rPr>
      <t>Доска поворотная ПО-24Ез</t>
    </r>
  </si>
  <si>
    <r>
      <rPr>
        <sz val="9"/>
        <rFont val="Arial"/>
        <family val="2"/>
      </rPr>
      <t>1.81.</t>
    </r>
  </si>
  <si>
    <r>
      <rPr>
        <sz val="9"/>
        <rFont val="Arial"/>
        <family val="2"/>
      </rPr>
      <t>Доска поворотная ПО-22Еб</t>
    </r>
  </si>
  <si>
    <r>
      <rPr>
        <sz val="9"/>
        <rFont val="Arial"/>
        <family val="2"/>
      </rPr>
      <t>1.80.</t>
    </r>
  </si>
  <si>
    <r>
      <rPr>
        <sz val="9"/>
        <rFont val="Arial"/>
        <family val="2"/>
      </rPr>
      <t>Доска поворотная ПО-22Ек</t>
    </r>
  </si>
  <si>
    <r>
      <rPr>
        <sz val="9"/>
        <rFont val="Arial"/>
        <family val="2"/>
      </rPr>
      <t>1.79.</t>
    </r>
  </si>
  <si>
    <r>
      <rPr>
        <sz val="9"/>
        <rFont val="Arial"/>
        <family val="2"/>
      </rPr>
      <t>Доска поворотная ПО-22Ез</t>
    </r>
  </si>
  <si>
    <r>
      <rPr>
        <sz val="9"/>
        <rFont val="Arial"/>
        <family val="2"/>
      </rPr>
      <t>1.78.</t>
    </r>
  </si>
  <si>
    <r>
      <rPr>
        <sz val="9"/>
        <rFont val="Arial"/>
        <family val="2"/>
      </rPr>
      <t>Доска поворотная ПО-21Еб</t>
    </r>
  </si>
  <si>
    <r>
      <rPr>
        <sz val="9"/>
        <rFont val="Arial"/>
        <family val="2"/>
      </rPr>
      <t>1.77.</t>
    </r>
  </si>
  <si>
    <r>
      <rPr>
        <sz val="9"/>
        <rFont val="Arial"/>
        <family val="2"/>
      </rPr>
      <t>Доска поворотная ПО-21Ек</t>
    </r>
  </si>
  <si>
    <r>
      <rPr>
        <sz val="9"/>
        <rFont val="Arial"/>
        <family val="2"/>
      </rPr>
      <t>1.76.</t>
    </r>
  </si>
  <si>
    <r>
      <rPr>
        <sz val="9"/>
        <rFont val="Arial"/>
        <family val="2"/>
      </rPr>
      <t>Доска поворотная ПО-21Ез</t>
    </r>
  </si>
  <si>
    <r>
      <rPr>
        <sz val="9"/>
        <rFont val="Arial"/>
        <family val="2"/>
      </rPr>
      <t>1.75.</t>
    </r>
  </si>
  <si>
    <r>
      <rPr>
        <sz val="10"/>
        <color indexed="9"/>
        <rFont val="Arial"/>
        <family val="2"/>
      </rPr>
      <t>Поворотные передвижные двухсторонние доски (на металлических стойках)</t>
    </r>
  </si>
  <si>
    <t>1.</t>
  </si>
  <si>
    <r>
      <rPr>
        <b/>
        <sz val="12"/>
        <color indexed="9"/>
        <rFont val="Arial"/>
        <family val="2"/>
      </rPr>
      <t>ИНФОРМАЦИОННЫЕ ДОСКИ</t>
    </r>
  </si>
  <si>
    <r>
      <rPr>
        <sz val="10"/>
        <color indexed="9"/>
        <rFont val="Arial"/>
        <family val="2"/>
      </rPr>
      <t>Одноэлементные настенные пробковые доски</t>
    </r>
  </si>
  <si>
    <r>
      <rPr>
        <sz val="9"/>
        <rFont val="Arial"/>
        <family val="2"/>
      </rPr>
      <t>Натур. пробка</t>
    </r>
  </si>
  <si>
    <r>
      <rPr>
        <sz val="10"/>
        <color indexed="9"/>
        <rFont val="Arial"/>
        <family val="2"/>
      </rPr>
      <t>Одноэлементные настенные тканевые доски</t>
    </r>
  </si>
  <si>
    <r>
      <rPr>
        <sz val="9"/>
        <rFont val="Arial"/>
        <family val="2"/>
      </rPr>
      <t>Темно-синий</t>
    </r>
  </si>
  <si>
    <r>
      <rPr>
        <sz val="10"/>
        <color indexed="9"/>
        <rFont val="Arial"/>
        <family val="2"/>
      </rPr>
      <t>Настенные доски-витрины со стеклом</t>
    </r>
  </si>
  <si>
    <r>
      <rPr>
        <sz val="9"/>
        <rFont val="Arial"/>
        <family val="2"/>
      </rPr>
      <t>Доска-витрина пробковая ДВ-11Еп</t>
    </r>
  </si>
  <si>
    <r>
      <rPr>
        <sz val="9"/>
        <rFont val="Arial"/>
        <family val="2"/>
      </rPr>
      <t>Доска-витрина тканевая ДВ-11Ет</t>
    </r>
  </si>
  <si>
    <r>
      <rPr>
        <sz val="9"/>
        <rFont val="Arial"/>
        <family val="2"/>
      </rPr>
      <t>Доска-витрина магнитная ДВ-11Ез</t>
    </r>
  </si>
  <si>
    <r>
      <rPr>
        <sz val="9"/>
        <rFont val="Arial"/>
        <family val="2"/>
      </rPr>
      <t>Доска-витрина магнитная ДВ-11Еб</t>
    </r>
  </si>
  <si>
    <r>
      <rPr>
        <sz val="9"/>
        <color indexed="9"/>
        <rFont val="Arial"/>
        <family val="2"/>
      </rPr>
      <t xml:space="preserve">Информационные   доски   с   пробковой   и   тканевой   рабочей   поверхностью   предназначены   для   размещения   часто обновляемой  информации  на  бумажных  и   картонных  носителях  (объявлений,  расписаний,   заметок  для   персонала  или посетителей фирмы и т.п.) при помощи булавок или кнопок-гвоздиков, которые не оставляют отверстий на поверхности доски после их извлечения за счет эластичности натуральной пробки и текстиля.
Доски-витрины – это информационные доски, имеющие прозрачную дверцу из акрилового стекла, которая закрывается на внутренний замок.
Все информационные доски изготавливаются в исполнении </t>
    </r>
    <r>
      <rPr>
        <b/>
        <i/>
        <sz val="9"/>
        <color indexed="9"/>
        <rFont val="Arial"/>
        <family val="2"/>
      </rPr>
      <t xml:space="preserve">«E-type» </t>
    </r>
    <r>
      <rPr>
        <sz val="9"/>
        <color indexed="9"/>
        <rFont val="Arial"/>
        <family val="2"/>
      </rPr>
      <t>.</t>
    </r>
  </si>
  <si>
    <t>2.</t>
  </si>
  <si>
    <t>1.92.</t>
  </si>
  <si>
    <t>Доска классная ДО-21з</t>
  </si>
  <si>
    <t>Доска классная ДО-21к</t>
  </si>
  <si>
    <t>Доска классная ДО-21б</t>
  </si>
  <si>
    <t>Доска классная ДО-23з</t>
  </si>
  <si>
    <t>Доска классная ДО-23к</t>
  </si>
  <si>
    <t>Доска классная ДО-23б</t>
  </si>
  <si>
    <t>Доска классная ДО-25з</t>
  </si>
  <si>
    <t>Доска классная ДО-25к</t>
  </si>
  <si>
    <t>Доска классная ДО-25б</t>
  </si>
  <si>
    <t>300х100</t>
  </si>
  <si>
    <t>Доска классная ДО-26з</t>
  </si>
  <si>
    <t>Доска классная ДО-26к</t>
  </si>
  <si>
    <t>Доска классная ДО-26б</t>
  </si>
  <si>
    <t>180х100</t>
  </si>
  <si>
    <t>Доска классная ДО-27з</t>
  </si>
  <si>
    <t>Доска классная ДО-27к</t>
  </si>
  <si>
    <t>Доска классная ДО-27б</t>
  </si>
  <si>
    <t>Доска классная ДО-28з</t>
  </si>
  <si>
    <t>Доска классная ДО-28к</t>
  </si>
  <si>
    <t>Доска классная ДО-28б</t>
  </si>
  <si>
    <t>Доска классная ДО-29з</t>
  </si>
  <si>
    <t>Доска классная ДО-29к</t>
  </si>
  <si>
    <t>Доска классная ДО-29б</t>
  </si>
  <si>
    <t>1.42.</t>
  </si>
  <si>
    <t>1.63.</t>
  </si>
  <si>
    <t>1.93.</t>
  </si>
  <si>
    <t>1.94.</t>
  </si>
  <si>
    <t>1.95.</t>
  </si>
  <si>
    <t>1.96.</t>
  </si>
  <si>
    <t>1.97.</t>
  </si>
  <si>
    <t>1.98.</t>
  </si>
  <si>
    <t>1.99.</t>
  </si>
  <si>
    <t>1.100.</t>
  </si>
  <si>
    <t>1.101.</t>
  </si>
  <si>
    <t>1.102.</t>
  </si>
  <si>
    <t>1.103.</t>
  </si>
  <si>
    <t>1.104.</t>
  </si>
  <si>
    <t>1.105.</t>
  </si>
  <si>
    <t>1.106.</t>
  </si>
  <si>
    <t>1.107.</t>
  </si>
  <si>
    <t>1.108.</t>
  </si>
  <si>
    <t>1.109.</t>
  </si>
  <si>
    <t>1.110.</t>
  </si>
  <si>
    <t>1.111.</t>
  </si>
  <si>
    <t>1.112.</t>
  </si>
  <si>
    <t>1.113.</t>
  </si>
  <si>
    <t>220х120</t>
  </si>
  <si>
    <t>270х120</t>
  </si>
  <si>
    <t>300х120</t>
  </si>
  <si>
    <t>Доска классная ДО-51з</t>
  </si>
  <si>
    <t>Доска классная ДО-51к</t>
  </si>
  <si>
    <t>Доска классная ДО-51б</t>
  </si>
  <si>
    <t>Доска классная ДО-53з</t>
  </si>
  <si>
    <t>Доска классная ДО-53к</t>
  </si>
  <si>
    <t>Доска классная ДО-53б</t>
  </si>
  <si>
    <t>Доска классная ДО-56з</t>
  </si>
  <si>
    <t>Доска классная ДО-56к</t>
  </si>
  <si>
    <t>Доска классная ДО-56б</t>
  </si>
  <si>
    <t>Доска классная ДО-57з</t>
  </si>
  <si>
    <t>Доска классная ДО-57к</t>
  </si>
  <si>
    <t>Доска классная ДО-57б</t>
  </si>
  <si>
    <t>Доска классная ДО-58з</t>
  </si>
  <si>
    <t>Доска классная ДО-58к</t>
  </si>
  <si>
    <t>Доска классная ДО-58б</t>
  </si>
  <si>
    <t>1.114.</t>
  </si>
  <si>
    <t>1.115.</t>
  </si>
  <si>
    <t>1.116.</t>
  </si>
  <si>
    <t>1.117.</t>
  </si>
  <si>
    <t>1.118.</t>
  </si>
  <si>
    <t>1.119.</t>
  </si>
  <si>
    <t>1.120.</t>
  </si>
  <si>
    <t>1.121.</t>
  </si>
  <si>
    <t>1.122.</t>
  </si>
  <si>
    <t>1.123.</t>
  </si>
  <si>
    <t>1.124.</t>
  </si>
  <si>
    <t>1.125.</t>
  </si>
  <si>
    <t>1.126.</t>
  </si>
  <si>
    <t>1.127.</t>
  </si>
  <si>
    <t>1.128.</t>
  </si>
  <si>
    <t>1.129.</t>
  </si>
  <si>
    <t>1.130.</t>
  </si>
  <si>
    <t>1.131.</t>
  </si>
  <si>
    <t>2.01.</t>
  </si>
  <si>
    <t>2.02.</t>
  </si>
  <si>
    <t>2.03.</t>
  </si>
  <si>
    <t>2.04.</t>
  </si>
  <si>
    <t>2.05.</t>
  </si>
  <si>
    <t>2.06.</t>
  </si>
  <si>
    <t>2.07.</t>
  </si>
  <si>
    <t>2.08.</t>
  </si>
  <si>
    <t>Доска классная ДО-102з</t>
  </si>
  <si>
    <t>Доска классная ДО-102б</t>
  </si>
  <si>
    <t>Доска классная ДО-122з</t>
  </si>
  <si>
    <t>Доска классная ДО-122б</t>
  </si>
  <si>
    <t>1.132.</t>
  </si>
  <si>
    <t>1.133.</t>
  </si>
  <si>
    <t>1.134.</t>
  </si>
  <si>
    <t>Доска поворотная ПО-26Ез</t>
  </si>
  <si>
    <t>Доска поворотная ПО-26Ек</t>
  </si>
  <si>
    <t>Доска поворотная ПО-26Еб</t>
  </si>
  <si>
    <t>150х75</t>
  </si>
  <si>
    <t>Доска классная ДО-123Eз</t>
  </si>
  <si>
    <t>Доска пробковая для объявлений ДИ-11п</t>
  </si>
  <si>
    <t>Доска пробковая для объявлений ДИ-16п</t>
  </si>
  <si>
    <t>Доска тканевая для объявлений ДИ-11т</t>
  </si>
  <si>
    <t>Доска тканевая для объявлений ДИ-16т</t>
  </si>
  <si>
    <t>Тумба под доску для плакатов</t>
  </si>
  <si>
    <t>ТМП2</t>
  </si>
  <si>
    <t>2 127,00</t>
  </si>
  <si>
    <t>Тумба под доску 2-дверная</t>
  </si>
  <si>
    <t>ТМБ2</t>
  </si>
  <si>
    <t>2 328,00</t>
  </si>
  <si>
    <t>Тумба под доску с нишей для плакатов</t>
  </si>
  <si>
    <t>ТМП1</t>
  </si>
  <si>
    <t>3 173,00</t>
  </si>
  <si>
    <t>Тумба под доску с нишей для плакатов и ящиком</t>
  </si>
  <si>
    <t>ТМПш1</t>
  </si>
  <si>
    <t>3 569,00</t>
  </si>
  <si>
    <t>Тумба под доску 3-дверная</t>
  </si>
  <si>
    <t>ТМБ1</t>
  </si>
  <si>
    <t>3 379,00</t>
  </si>
  <si>
    <t>Тумба под доску 3-дверная с ящиком</t>
  </si>
  <si>
    <t>ТМБш1</t>
  </si>
  <si>
    <t>3 775,00</t>
  </si>
  <si>
    <t>Тумба для технических средств обучения</t>
  </si>
  <si>
    <t>ТМБт1</t>
  </si>
  <si>
    <r>
      <rPr>
        <sz val="9"/>
        <color indexed="9"/>
        <rFont val="Arial"/>
        <family val="2"/>
      </rPr>
      <t>Тумбы под настенные доски и трибуны выполняются из ЛДСтП Е1 16мм и облицовываются кромочной лентой ПВХ толщиной 2,0 мм или 0,5 мм. Задние стенки - MDF 3 мм. Размер ниши для таблиц составляет (ШхВ) - 920х700 мм, что позволяет размещать таблицы большинства форматов. Крышки крепяться с помощью двухкомпонентных эксцентриковых стяжек. В тумбах предусмотрены три высоты установки внутренних полок для возможности хранения крупногабаритных наглядных пособий. Ручки - скоба 128 мм. Направляющие ящиков - металлические роликовые частичного выдвижения. Все тумбы комплектуются регулируемыми подпятниками. Также имеется возможность установить замок на ящик или любую дверь.</t>
    </r>
  </si>
  <si>
    <t>3.</t>
  </si>
  <si>
    <t>3.01.</t>
  </si>
  <si>
    <t>3.02.</t>
  </si>
  <si>
    <t>ТУМБЫ ПОД ШКОЛЬНЫЕ ДОСКИ</t>
  </si>
  <si>
    <t>150х85</t>
  </si>
  <si>
    <t>1.135.</t>
  </si>
  <si>
    <t>1.136.</t>
  </si>
  <si>
    <t>1.137.</t>
  </si>
  <si>
    <t>Доска классная ДО-30з</t>
  </si>
  <si>
    <t>Доска классная ДО-30к</t>
  </si>
  <si>
    <t>Доска классная ДО-30б</t>
  </si>
  <si>
    <t>250х100</t>
  </si>
  <si>
    <t>1.138.</t>
  </si>
  <si>
    <t>1.139.</t>
  </si>
  <si>
    <t>1.140.</t>
  </si>
  <si>
    <t>1.66.</t>
  </si>
  <si>
    <t>1.60.</t>
  </si>
  <si>
    <t>Темно-зеленый</t>
  </si>
  <si>
    <t>Optima</t>
  </si>
  <si>
    <t>1.61.</t>
  </si>
  <si>
    <t>Комби</t>
  </si>
  <si>
    <t>1.62.</t>
  </si>
  <si>
    <t>Белый глянец</t>
  </si>
  <si>
    <t>рб</t>
  </si>
  <si>
    <t>100х100</t>
  </si>
  <si>
    <t>1.141.</t>
  </si>
  <si>
    <t>1.142.</t>
  </si>
  <si>
    <t>1.143.</t>
  </si>
  <si>
    <t>Доска поворотная ПО-23Ез</t>
  </si>
  <si>
    <t>Доска поворотная ПО-23Ек</t>
  </si>
  <si>
    <t>Доска поворотная ПО-23Еб</t>
  </si>
  <si>
    <t>4.</t>
  </si>
  <si>
    <t>4.01.</t>
  </si>
  <si>
    <t>4.02.</t>
  </si>
  <si>
    <t>4.03.</t>
  </si>
  <si>
    <t>4.04.</t>
  </si>
  <si>
    <t>4.05.</t>
  </si>
  <si>
    <t>4.06.</t>
  </si>
  <si>
    <t>4.07.</t>
  </si>
  <si>
    <t>360х120</t>
  </si>
  <si>
    <t>РАЗДВИЖНЫЕ ДОСКИ</t>
  </si>
  <si>
    <t>Раздвижные доски (на металлическом каркасе)</t>
  </si>
  <si>
    <t>250х120</t>
  </si>
  <si>
    <r>
      <t xml:space="preserve">Рабочая поверхность школьных досок серии </t>
    </r>
    <r>
      <rPr>
        <b/>
        <i/>
        <sz val="9"/>
        <color indexed="9"/>
        <rFont val="Arial"/>
        <family val="2"/>
      </rPr>
      <t xml:space="preserve">«Optima»  </t>
    </r>
    <r>
      <rPr>
        <sz val="9"/>
        <color indexed="9"/>
        <rFont val="Arial"/>
        <family val="2"/>
      </rPr>
      <t xml:space="preserve">выполнена из  стали с антибликовым полимерным покрытием с особыми свойствами. Это покрытие было разработано специалистами вещущей южнокорейской металургической компании  специально  для  написания  мелом  или  сухостираемыми  маркерами.  Оно  обладает  высокими  износоустойчивыми характеристиками,  отличается  повышенной  твердостью,  легким  стиранием  написанного  и  отсутствием  отблесков,  а  его магнитные свойства позволяют крепить карты и другие бумажные носители информации с помощью магнитов. Вся поверхность досок данной серии защищена транспортировочной пленкой, предохраняющей ее от повреждений при грузоперевозке.
Стандартное исполнение настенных досок и мольбертов данной серии  – </t>
    </r>
    <r>
      <rPr>
        <b/>
        <i/>
        <sz val="9"/>
        <color indexed="9"/>
        <rFont val="Arial"/>
        <family val="2"/>
      </rPr>
      <t xml:space="preserve">«C-type» </t>
    </r>
    <r>
      <rPr>
        <sz val="9"/>
        <color indexed="9"/>
        <rFont val="Arial"/>
        <family val="2"/>
      </rPr>
      <t xml:space="preserve">, поворотных досок – </t>
    </r>
    <r>
      <rPr>
        <b/>
        <i/>
        <sz val="9"/>
        <color indexed="9"/>
        <rFont val="Arial"/>
        <family val="2"/>
      </rPr>
      <t xml:space="preserve">«E-type» </t>
    </r>
    <r>
      <rPr>
        <sz val="9"/>
        <color indexed="9"/>
        <rFont val="Arial"/>
        <family val="2"/>
      </rPr>
      <t xml:space="preserve">. Под заказ настенные доски возможно изготовить в исполнении  </t>
    </r>
    <r>
      <rPr>
        <b/>
        <i/>
        <sz val="9"/>
        <color indexed="9"/>
        <rFont val="Arial"/>
        <family val="2"/>
      </rPr>
      <t xml:space="preserve">«E-type» </t>
    </r>
    <r>
      <rPr>
        <sz val="9"/>
        <color indexed="9"/>
        <rFont val="Arial"/>
        <family val="2"/>
      </rPr>
      <t xml:space="preserve">.
Школьные доски серии </t>
    </r>
    <r>
      <rPr>
        <b/>
        <i/>
        <sz val="9"/>
        <color indexed="9"/>
        <rFont val="Arial"/>
        <family val="2"/>
      </rPr>
      <t xml:space="preserve">«Optima»  </t>
    </r>
    <r>
      <rPr>
        <sz val="9"/>
        <color indexed="9"/>
        <rFont val="Arial"/>
        <family val="2"/>
      </rPr>
      <t xml:space="preserve">изготавливаются темно-зеленого матового цвета – для написания мелом или ультра- белого  глянцевого  –  для  написания  фломастером.  Возможна  комбинация  цветов.  В  качестве  опции,  доски  с  темно-зеленой либо белой рабочей поверхностью могут быть </t>
    </r>
    <r>
      <rPr>
        <b/>
        <i/>
        <sz val="9"/>
        <color indexed="9"/>
        <rFont val="Arial"/>
        <family val="2"/>
      </rPr>
      <t>разлинованными в клетку, линейку и нотный стан</t>
    </r>
    <r>
      <rPr>
        <sz val="9"/>
        <color indexed="9"/>
        <rFont val="Arial"/>
        <family val="2"/>
      </rPr>
      <t>.</t>
    </r>
  </si>
  <si>
    <t>3.03.</t>
  </si>
  <si>
    <t>400х100</t>
  </si>
  <si>
    <t>Доска поворотная ПО-21Езо</t>
  </si>
  <si>
    <r>
      <rPr>
        <sz val="9"/>
        <rFont val="Arial"/>
        <family val="2"/>
      </rPr>
      <t>Доска поворотная ПО-21Ек</t>
    </r>
    <r>
      <rPr>
        <sz val="9"/>
        <rFont val="Arial"/>
        <family val="2"/>
      </rPr>
      <t>о</t>
    </r>
  </si>
  <si>
    <r>
      <rPr>
        <sz val="9"/>
        <rFont val="Arial"/>
        <family val="2"/>
      </rPr>
      <t>Доска поворотная ПО-21Еб</t>
    </r>
    <r>
      <rPr>
        <sz val="9"/>
        <rFont val="Arial"/>
        <family val="2"/>
      </rPr>
      <t>о</t>
    </r>
  </si>
  <si>
    <r>
      <rPr>
        <sz val="9"/>
        <rFont val="Arial"/>
        <family val="2"/>
      </rPr>
      <t>Доска поворотная ПО-22Ез</t>
    </r>
    <r>
      <rPr>
        <sz val="9"/>
        <rFont val="Arial"/>
        <family val="2"/>
      </rPr>
      <t>о</t>
    </r>
  </si>
  <si>
    <r>
      <rPr>
        <sz val="9"/>
        <rFont val="Arial"/>
        <family val="2"/>
      </rPr>
      <t>Доска поворотная ПО-22Ек</t>
    </r>
    <r>
      <rPr>
        <sz val="9"/>
        <rFont val="Arial"/>
        <family val="2"/>
      </rPr>
      <t>о</t>
    </r>
  </si>
  <si>
    <r>
      <rPr>
        <sz val="9"/>
        <rFont val="Arial"/>
        <family val="2"/>
      </rPr>
      <t>Доска поворотная ПО-22Еб</t>
    </r>
    <r>
      <rPr>
        <sz val="9"/>
        <rFont val="Arial"/>
        <family val="2"/>
      </rPr>
      <t>о</t>
    </r>
  </si>
  <si>
    <t>Доска поворотная ПО-23Езо</t>
  </si>
  <si>
    <t>Доска поворотная ПО-23Еко</t>
  </si>
  <si>
    <t>Доска поворотная ПО-23Ебо</t>
  </si>
  <si>
    <r>
      <rPr>
        <sz val="9"/>
        <rFont val="Arial"/>
        <family val="2"/>
      </rPr>
      <t>Доска поворотная ПО-24Ез</t>
    </r>
    <r>
      <rPr>
        <sz val="9"/>
        <rFont val="Arial"/>
        <family val="2"/>
      </rPr>
      <t>о</t>
    </r>
  </si>
  <si>
    <r>
      <rPr>
        <sz val="9"/>
        <rFont val="Arial"/>
        <family val="2"/>
      </rPr>
      <t>Доска поворотная ПО-24Ек</t>
    </r>
    <r>
      <rPr>
        <sz val="9"/>
        <rFont val="Arial"/>
        <family val="2"/>
      </rPr>
      <t>о</t>
    </r>
  </si>
  <si>
    <r>
      <rPr>
        <sz val="9"/>
        <rFont val="Arial"/>
        <family val="2"/>
      </rPr>
      <t>Доска поворотная ПО-24Еб</t>
    </r>
    <r>
      <rPr>
        <sz val="9"/>
        <rFont val="Arial"/>
        <family val="2"/>
      </rPr>
      <t>о</t>
    </r>
  </si>
  <si>
    <t>Доска поворотная ПО-26Езо</t>
  </si>
  <si>
    <t>Доска поворотная ПО-26Еко</t>
  </si>
  <si>
    <t>Доска поворотная ПО-26Ебо</t>
  </si>
  <si>
    <t>Поворотные передвижные двухсторонние доски (на металлических стойках из ПЛОСКООВАЛЬНОЙ ТРУБЫ)</t>
  </si>
  <si>
    <t>1.144.</t>
  </si>
  <si>
    <t>1.145.</t>
  </si>
  <si>
    <t>1.146.</t>
  </si>
  <si>
    <t>1.147.</t>
  </si>
  <si>
    <t>1.148.</t>
  </si>
  <si>
    <t>1.149.</t>
  </si>
  <si>
    <t>1.150.</t>
  </si>
  <si>
    <t>1.151.</t>
  </si>
  <si>
    <t>ПРАЙС-ЛИСТ от 05.07.2023г.</t>
  </si>
  <si>
    <t>3.04.</t>
  </si>
  <si>
    <t>3.05.</t>
  </si>
  <si>
    <t>3.06.</t>
  </si>
  <si>
    <t>400х120</t>
  </si>
  <si>
    <r>
      <t xml:space="preserve">Доски с горизонтальным перемещением створки имеет жесткую раму, закрепленную к стене. У трехэлементных досок две одноэлементные доски, жестко установлены между рамой и стеной, а одна подвижная, а у пятиэлементных досок три одноэлементные доски, жестко установлены между рамой и стеной, а две подвижные, которые передвигаются по направляющим рамы на роликовых опорах в горизонтальной плоскости перед ними. На подвижной доске имеется предметный лоток. Сочетание цветов и размера магнитного полотна досок оговаривается при заказе доски. Возможно изготовление доски нестандартных размеров учитывая различную планировку учебных классов. Размер подвижной доски соответствует размерам внутренних досок. Перемещая ее в крайние положения, получаются различные комбинации цвета рабочего полотна.
Все раздвижные доски изготавливаются в исполнении </t>
    </r>
    <r>
      <rPr>
        <b/>
        <i/>
        <sz val="9"/>
        <color indexed="9"/>
        <rFont val="Arial"/>
        <family val="2"/>
      </rPr>
      <t xml:space="preserve">«E-type» </t>
    </r>
    <r>
      <rPr>
        <sz val="9"/>
        <color indexed="9"/>
        <rFont val="Arial"/>
        <family val="2"/>
      </rPr>
      <t>.</t>
    </r>
  </si>
  <si>
    <t>Доска классная ДО-35к</t>
  </si>
  <si>
    <t>Доска классная ДО-37к</t>
  </si>
  <si>
    <t>Доска классная ДО-52к</t>
  </si>
  <si>
    <t>Доска классная ДО-59к</t>
  </si>
  <si>
    <t>Доска классная ДО-59з</t>
  </si>
  <si>
    <t>Доска классная ДО-59б</t>
  </si>
  <si>
    <t>2.09.</t>
  </si>
  <si>
    <t>2.10.</t>
  </si>
  <si>
    <t>Доска пробковая для объявлений ДИ-12п</t>
  </si>
  <si>
    <t>150х100</t>
  </si>
  <si>
    <t>Доска тканевая для объявлений ДИ-12т</t>
  </si>
  <si>
    <t>ЦЕНА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</si>
</sst>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"/>
    <numFmt numFmtId="165" formatCode="\+0%;\-0%"/>
    <numFmt numFmtId="166" formatCode="0.0"/>
    <numFmt numFmtId="167" formatCode="#,##0;#,##0"/>
    <numFmt numFmtId="168" formatCode="###0.00;###0.00"/>
  </numFmts>
  <fonts count="68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9"/>
      <name val="Arial Cyr"/>
      <family val="0"/>
    </font>
    <font>
      <b/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Times New Roman"/>
      <family val="1"/>
    </font>
    <font>
      <b/>
      <sz val="8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Times New Roman"/>
      <family val="1"/>
    </font>
    <font>
      <b/>
      <sz val="11"/>
      <color rgb="FFFFFFFF"/>
      <name val="Arial Cyr"/>
      <family val="0"/>
    </font>
    <font>
      <b/>
      <sz val="12"/>
      <color rgb="FFFFFFFF"/>
      <name val="Arial"/>
      <family val="2"/>
    </font>
    <font>
      <b/>
      <sz val="10"/>
      <color rgb="FFC00000"/>
      <name val="Times New Roman"/>
      <family val="1"/>
    </font>
    <font>
      <b/>
      <sz val="11"/>
      <color rgb="FFFFFFFF"/>
      <name val="Arial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9A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8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>
        <color rgb="FF000000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Fill="1" applyBorder="1" applyAlignment="1">
      <alignment horizontal="left" vertical="top"/>
    </xf>
    <xf numFmtId="4" fontId="59" fillId="0" borderId="10" xfId="0" applyNumberFormat="1" applyFont="1" applyFill="1" applyBorder="1" applyAlignment="1">
      <alignment horizontal="right" vertical="top" shrinkToFi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right" vertical="top" shrinkToFit="1"/>
    </xf>
    <xf numFmtId="2" fontId="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4" fontId="7" fillId="0" borderId="10" xfId="0" applyNumberFormat="1" applyFont="1" applyFill="1" applyBorder="1" applyAlignment="1">
      <alignment horizontal="right" vertical="top" shrinkToFit="1"/>
    </xf>
    <xf numFmtId="1" fontId="0" fillId="0" borderId="0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2" fontId="60" fillId="0" borderId="10" xfId="0" applyNumberFormat="1" applyFont="1" applyFill="1" applyBorder="1" applyAlignment="1">
      <alignment horizontal="right" vertical="top"/>
    </xf>
    <xf numFmtId="2" fontId="59" fillId="0" borderId="10" xfId="0" applyNumberFormat="1" applyFont="1" applyFill="1" applyBorder="1" applyAlignment="1">
      <alignment horizontal="right" vertical="top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" fontId="59" fillId="0" borderId="0" xfId="0" applyNumberFormat="1" applyFont="1" applyFill="1" applyBorder="1" applyAlignment="1">
      <alignment horizontal="right" vertical="top" shrinkToFit="1"/>
    </xf>
    <xf numFmtId="2" fontId="59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vertical="top" shrinkToFit="1"/>
    </xf>
    <xf numFmtId="4" fontId="59" fillId="0" borderId="10" xfId="0" applyNumberFormat="1" applyFont="1" applyBorder="1" applyAlignment="1">
      <alignment horizontal="right" vertical="top" shrinkToFit="1"/>
    </xf>
    <xf numFmtId="0" fontId="8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62" fillId="35" borderId="18" xfId="0" applyFont="1" applyFill="1" applyBorder="1" applyAlignment="1">
      <alignment horizontal="left" vertical="top" wrapText="1"/>
    </xf>
    <xf numFmtId="0" fontId="20" fillId="35" borderId="0" xfId="0" applyFont="1" applyFill="1" applyBorder="1" applyAlignment="1">
      <alignment horizontal="left" vertical="top" wrapText="1"/>
    </xf>
    <xf numFmtId="0" fontId="59" fillId="37" borderId="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left" vertical="top" wrapText="1"/>
    </xf>
    <xf numFmtId="0" fontId="6" fillId="36" borderId="1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35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/>
    </xf>
    <xf numFmtId="0" fontId="65" fillId="36" borderId="24" xfId="0" applyFont="1" applyFill="1" applyBorder="1" applyAlignment="1">
      <alignment horizontal="center" vertical="top" wrapText="1"/>
    </xf>
    <xf numFmtId="0" fontId="3" fillId="36" borderId="25" xfId="0" applyFont="1" applyFill="1" applyBorder="1" applyAlignment="1">
      <alignment horizontal="center" vertical="top" wrapText="1"/>
    </xf>
    <xf numFmtId="0" fontId="3" fillId="36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/>
    </xf>
    <xf numFmtId="0" fontId="64" fillId="0" borderId="28" xfId="0" applyFont="1" applyFill="1" applyBorder="1" applyAlignment="1">
      <alignment horizontal="left" vertical="top"/>
    </xf>
    <xf numFmtId="0" fontId="0" fillId="0" borderId="29" xfId="0" applyFill="1" applyBorder="1" applyAlignment="1">
      <alignment horizontal="left" wrapText="1"/>
    </xf>
    <xf numFmtId="0" fontId="64" fillId="0" borderId="30" xfId="0" applyFont="1" applyFill="1" applyBorder="1" applyAlignment="1">
      <alignment horizontal="left" vertical="top"/>
    </xf>
    <xf numFmtId="164" fontId="63" fillId="35" borderId="31" xfId="0" applyNumberFormat="1" applyFont="1" applyFill="1" applyBorder="1" applyAlignment="1">
      <alignment horizontal="right" vertical="top" shrinkToFit="1"/>
    </xf>
    <xf numFmtId="0" fontId="66" fillId="37" borderId="31" xfId="0" applyFont="1" applyFill="1" applyBorder="1" applyAlignment="1">
      <alignment horizontal="left" vertical="top" wrapText="1"/>
    </xf>
    <xf numFmtId="0" fontId="5" fillId="34" borderId="31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right" vertical="top" wrapText="1"/>
    </xf>
    <xf numFmtId="1" fontId="64" fillId="0" borderId="30" xfId="0" applyNumberFormat="1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right" vertical="top" wrapText="1"/>
    </xf>
    <xf numFmtId="0" fontId="8" fillId="0" borderId="31" xfId="0" applyFont="1" applyFill="1" applyBorder="1" applyAlignment="1">
      <alignment horizontal="right" vertical="top" wrapText="1"/>
    </xf>
    <xf numFmtId="0" fontId="8" fillId="0" borderId="32" xfId="0" applyFont="1" applyFill="1" applyBorder="1" applyAlignment="1">
      <alignment horizontal="right" vertical="top" wrapText="1"/>
    </xf>
    <xf numFmtId="0" fontId="8" fillId="0" borderId="31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4" fontId="0" fillId="0" borderId="0" xfId="0" applyNumberFormat="1" applyBorder="1" applyAlignment="1">
      <alignment horizontal="left" vertical="top"/>
    </xf>
    <xf numFmtId="0" fontId="67" fillId="36" borderId="31" xfId="0" applyFont="1" applyFill="1" applyBorder="1" applyAlignment="1">
      <alignment horizontal="left" vertical="top" wrapText="1"/>
    </xf>
    <xf numFmtId="0" fontId="5" fillId="34" borderId="31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left" vertical="top" wrapText="1"/>
    </xf>
    <xf numFmtId="0" fontId="6" fillId="36" borderId="33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right" vertical="top" wrapText="1"/>
    </xf>
    <xf numFmtId="0" fontId="18" fillId="0" borderId="34" xfId="0" applyFont="1" applyBorder="1" applyAlignment="1">
      <alignment horizontal="right"/>
    </xf>
    <xf numFmtId="0" fontId="18" fillId="0" borderId="31" xfId="0" applyFont="1" applyBorder="1" applyAlignment="1">
      <alignment horizontal="right"/>
    </xf>
    <xf numFmtId="167" fontId="62" fillId="35" borderId="31" xfId="0" applyNumberFormat="1" applyFont="1" applyFill="1" applyBorder="1" applyAlignment="1">
      <alignment horizontal="right" vertical="top" wrapText="1"/>
    </xf>
    <xf numFmtId="0" fontId="59" fillId="37" borderId="32" xfId="0" applyFont="1" applyFill="1" applyBorder="1" applyAlignment="1">
      <alignment horizontal="left" vertical="top" wrapText="1"/>
    </xf>
    <xf numFmtId="0" fontId="18" fillId="0" borderId="35" xfId="0" applyFont="1" applyBorder="1" applyAlignment="1">
      <alignment horizontal="right"/>
    </xf>
    <xf numFmtId="0" fontId="18" fillId="0" borderId="36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center" vertical="top" wrapText="1"/>
    </xf>
    <xf numFmtId="2" fontId="59" fillId="0" borderId="36" xfId="0" applyNumberFormat="1" applyFont="1" applyFill="1" applyBorder="1" applyAlignment="1">
      <alignment horizontal="right" vertical="top"/>
    </xf>
    <xf numFmtId="0" fontId="0" fillId="0" borderId="38" xfId="0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18" fillId="0" borderId="39" xfId="0" applyFont="1" applyBorder="1" applyAlignment="1">
      <alignment horizontal="center" vertical="top" wrapText="1"/>
    </xf>
    <xf numFmtId="1" fontId="64" fillId="0" borderId="4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h-meb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6"/>
  <sheetViews>
    <sheetView tabSelected="1" zoomScalePageLayoutView="0" workbookViewId="0" topLeftCell="A1">
      <selection activeCell="AE7" sqref="AE7"/>
    </sheetView>
  </sheetViews>
  <sheetFormatPr defaultColWidth="9.33203125" defaultRowHeight="12.75"/>
  <cols>
    <col min="1" max="1" width="6.66015625" style="0" customWidth="1"/>
    <col min="2" max="2" width="20.83203125" style="0" customWidth="1"/>
    <col min="3" max="3" width="8.16015625" style="0" customWidth="1"/>
    <col min="4" max="5" width="6.83203125" style="0" customWidth="1"/>
    <col min="6" max="6" width="19.83203125" style="0" customWidth="1"/>
    <col min="7" max="7" width="17" style="0" customWidth="1"/>
    <col min="8" max="8" width="11.5" style="0" hidden="1" customWidth="1"/>
    <col min="9" max="9" width="6.83203125" style="0" hidden="1" customWidth="1"/>
    <col min="10" max="10" width="10.66015625" style="0" hidden="1" customWidth="1"/>
    <col min="11" max="12" width="9.33203125" style="0" hidden="1" customWidth="1"/>
    <col min="13" max="13" width="16.33203125" style="0" hidden="1" customWidth="1"/>
    <col min="14" max="14" width="15" style="0" hidden="1" customWidth="1"/>
    <col min="15" max="15" width="9.83203125" style="0" hidden="1" customWidth="1"/>
    <col min="16" max="16" width="10.5" style="0" hidden="1" customWidth="1"/>
    <col min="17" max="18" width="12.5" style="0" hidden="1" customWidth="1"/>
    <col min="19" max="19" width="14.33203125" style="0" hidden="1" customWidth="1"/>
    <col min="20" max="20" width="0" style="0" hidden="1" customWidth="1"/>
    <col min="21" max="25" width="10.16015625" style="0" hidden="1" customWidth="1"/>
    <col min="26" max="26" width="8.83203125" style="0" hidden="1" customWidth="1"/>
    <col min="27" max="27" width="8.83203125" style="74" customWidth="1"/>
  </cols>
  <sheetData>
    <row r="1" spans="1:8" ht="27" customHeight="1">
      <c r="A1" s="72" t="s">
        <v>0</v>
      </c>
      <c r="B1" s="72"/>
      <c r="C1" s="72"/>
      <c r="D1" s="72"/>
      <c r="E1" s="72"/>
      <c r="F1" s="72"/>
      <c r="G1" s="72"/>
      <c r="H1" s="72"/>
    </row>
    <row r="2" spans="1:8" ht="0" customHeight="1" hidden="1">
      <c r="A2" s="64"/>
      <c r="B2" s="65"/>
      <c r="C2" s="65"/>
      <c r="D2" s="65"/>
      <c r="E2" s="65"/>
      <c r="F2" s="65"/>
      <c r="G2" s="65"/>
      <c r="H2" s="66"/>
    </row>
    <row r="3" spans="1:8" ht="9" customHeight="1" thickBot="1">
      <c r="A3" s="67"/>
      <c r="B3" s="67"/>
      <c r="C3" s="67"/>
      <c r="D3" s="67"/>
      <c r="E3" s="67"/>
      <c r="F3" s="67"/>
      <c r="G3" s="67"/>
      <c r="H3" s="67"/>
    </row>
    <row r="4" spans="1:27" ht="15.75" customHeight="1">
      <c r="A4" s="75" t="s">
        <v>426</v>
      </c>
      <c r="B4" s="76"/>
      <c r="C4" s="76"/>
      <c r="D4" s="76"/>
      <c r="E4" s="76"/>
      <c r="F4" s="76"/>
      <c r="G4" s="7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</row>
    <row r="5" spans="1:27" ht="9" customHeight="1">
      <c r="A5" s="80"/>
      <c r="B5" s="67"/>
      <c r="C5" s="67"/>
      <c r="D5" s="67"/>
      <c r="E5" s="67"/>
      <c r="F5" s="67"/>
      <c r="G5" s="67"/>
      <c r="H5" s="67"/>
      <c r="AA5" s="81"/>
    </row>
    <row r="6" spans="1:27" ht="18.75" customHeight="1">
      <c r="A6" s="82" t="s">
        <v>215</v>
      </c>
      <c r="B6" s="68" t="s">
        <v>1</v>
      </c>
      <c r="C6" s="68"/>
      <c r="D6" s="69"/>
      <c r="E6" s="69"/>
      <c r="F6" s="35"/>
      <c r="G6" s="35"/>
      <c r="H6" s="35"/>
      <c r="AA6" s="81"/>
    </row>
    <row r="7" spans="1:27" ht="153.75" customHeight="1">
      <c r="A7" s="83" t="s">
        <v>399</v>
      </c>
      <c r="B7" s="54"/>
      <c r="C7" s="54"/>
      <c r="D7" s="54"/>
      <c r="E7" s="54"/>
      <c r="F7" s="54"/>
      <c r="G7" s="54"/>
      <c r="H7" s="54"/>
      <c r="AA7" s="81"/>
    </row>
    <row r="8" spans="1:27" ht="27" customHeight="1">
      <c r="A8" s="84" t="s">
        <v>2</v>
      </c>
      <c r="B8" s="70" t="s">
        <v>3</v>
      </c>
      <c r="C8" s="70"/>
      <c r="D8" s="70" t="s">
        <v>4</v>
      </c>
      <c r="E8" s="70"/>
      <c r="F8" s="34" t="s">
        <v>5</v>
      </c>
      <c r="G8" s="34" t="s">
        <v>6</v>
      </c>
      <c r="H8" s="34" t="s">
        <v>7</v>
      </c>
      <c r="AA8" s="81" t="s">
        <v>443</v>
      </c>
    </row>
    <row r="9" spans="1:27" ht="14.25" customHeight="1">
      <c r="A9" s="85" t="s">
        <v>8</v>
      </c>
      <c r="B9" s="71"/>
      <c r="C9" s="71"/>
      <c r="D9" s="71"/>
      <c r="E9" s="71"/>
      <c r="F9" s="71"/>
      <c r="G9" s="71"/>
      <c r="H9" s="71"/>
      <c r="O9" s="11">
        <v>44162</v>
      </c>
      <c r="P9" s="11">
        <v>44229</v>
      </c>
      <c r="Q9" s="11">
        <v>44342</v>
      </c>
      <c r="R9" s="11">
        <v>44354</v>
      </c>
      <c r="S9" s="11">
        <v>44515</v>
      </c>
      <c r="T9" t="s">
        <v>379</v>
      </c>
      <c r="U9" s="11">
        <v>44621</v>
      </c>
      <c r="V9" s="11">
        <v>44629</v>
      </c>
      <c r="W9" s="11">
        <v>44637</v>
      </c>
      <c r="X9" s="11">
        <v>44655</v>
      </c>
      <c r="Y9" s="11">
        <v>45111</v>
      </c>
      <c r="AA9" s="81"/>
    </row>
    <row r="10" spans="1:27" ht="12.75">
      <c r="A10" s="86" t="s">
        <v>9</v>
      </c>
      <c r="B10" s="62" t="s">
        <v>10</v>
      </c>
      <c r="C10" s="62"/>
      <c r="D10" s="63" t="s">
        <v>11</v>
      </c>
      <c r="E10" s="63"/>
      <c r="F10" s="33" t="s">
        <v>12</v>
      </c>
      <c r="G10" s="33" t="s">
        <v>13</v>
      </c>
      <c r="H10" s="12">
        <f aca="true" t="shared" si="0" ref="H10:H15">ROUND(Y10/6,)*6</f>
        <v>2154</v>
      </c>
      <c r="I10" s="12">
        <f>ROUND(S10/6,)*6</f>
        <v>1584</v>
      </c>
      <c r="J10" s="12" t="e">
        <f>ROUND(#REF!/6,)*6</f>
        <v>#REF!</v>
      </c>
      <c r="K10" s="12">
        <f>ROUND(U10/6,)*6</f>
        <v>2064</v>
      </c>
      <c r="L10" s="12">
        <f>ROUND(V10/6,)*6</f>
        <v>2376</v>
      </c>
      <c r="M10" s="12">
        <f>ROUND(W10/6,)*6</f>
        <v>2280</v>
      </c>
      <c r="N10">
        <f>(O10*1.07)*1.01</f>
        <v>1277.3874</v>
      </c>
      <c r="O10">
        <v>1182</v>
      </c>
      <c r="P10">
        <f>ROUND(N10/6,)*6</f>
        <v>1278</v>
      </c>
      <c r="Q10">
        <f>N10*1.035</f>
        <v>1322.095959</v>
      </c>
      <c r="R10">
        <f>Q10*1.025</f>
        <v>1355.148357975</v>
      </c>
      <c r="S10">
        <f>R10*1.17</f>
        <v>1585.5235788307498</v>
      </c>
      <c r="T10">
        <f>(H10/100)*3.5*1.1</f>
        <v>82.929</v>
      </c>
      <c r="U10">
        <f>S10*1.3</f>
        <v>2061.180652479975</v>
      </c>
      <c r="V10">
        <v>2376</v>
      </c>
      <c r="W10">
        <f>V10*0.96</f>
        <v>2280.96</v>
      </c>
      <c r="X10">
        <f>W10*0.85</f>
        <v>1938.816</v>
      </c>
      <c r="Y10">
        <f>X10*1.11</f>
        <v>2152.0857600000004</v>
      </c>
      <c r="AA10" s="87">
        <f>H10*1.28</f>
        <v>2757.12</v>
      </c>
    </row>
    <row r="11" spans="1:27" ht="12.75" customHeight="1">
      <c r="A11" s="88" t="s">
        <v>14</v>
      </c>
      <c r="B11" s="47" t="s">
        <v>15</v>
      </c>
      <c r="C11" s="47"/>
      <c r="D11" s="46" t="s">
        <v>16</v>
      </c>
      <c r="E11" s="46"/>
      <c r="F11" s="30" t="s">
        <v>17</v>
      </c>
      <c r="G11" s="30" t="s">
        <v>18</v>
      </c>
      <c r="H11" s="13">
        <f t="shared" si="0"/>
        <v>2154</v>
      </c>
      <c r="I11">
        <f>(H11/100)*5</f>
        <v>107.69999999999999</v>
      </c>
      <c r="J11" s="5">
        <f>H11+I11</f>
        <v>2261.7</v>
      </c>
      <c r="K11">
        <f aca="true" t="shared" si="1" ref="K11:K43">J11/6</f>
        <v>376.95</v>
      </c>
      <c r="L11">
        <v>182</v>
      </c>
      <c r="M11" s="6">
        <f aca="true" t="shared" si="2" ref="M11:M69">L11*6</f>
        <v>1092</v>
      </c>
      <c r="N11">
        <f>(O11*1.07)*1.01</f>
        <v>1277.3874</v>
      </c>
      <c r="O11">
        <v>1182</v>
      </c>
      <c r="P11">
        <f aca="true" t="shared" si="3" ref="P11:P77">ROUND(N11/6,)*6</f>
        <v>1278</v>
      </c>
      <c r="Q11">
        <f aca="true" t="shared" si="4" ref="Q11:Q77">N11*1.035</f>
        <v>1322.095959</v>
      </c>
      <c r="R11">
        <f aca="true" t="shared" si="5" ref="R11:R77">Q11*1.025</f>
        <v>1355.148357975</v>
      </c>
      <c r="S11">
        <f aca="true" t="shared" si="6" ref="S11:S29">R11*1.17</f>
        <v>1585.5235788307498</v>
      </c>
      <c r="T11">
        <f>(H11/100)*3.5*1.1</f>
        <v>82.929</v>
      </c>
      <c r="U11">
        <f aca="true" t="shared" si="7" ref="U11:U74">S11*1.3</f>
        <v>2061.180652479975</v>
      </c>
      <c r="V11">
        <v>2376</v>
      </c>
      <c r="W11">
        <f aca="true" t="shared" si="8" ref="W11:W74">V11*0.96</f>
        <v>2280.96</v>
      </c>
      <c r="X11">
        <f aca="true" t="shared" si="9" ref="X11:X74">W11*0.85</f>
        <v>1938.816</v>
      </c>
      <c r="Y11">
        <f aca="true" t="shared" si="10" ref="Y11:Y74">X11*1.11</f>
        <v>2152.0857600000004</v>
      </c>
      <c r="AA11" s="87">
        <f>H11*1.28</f>
        <v>2757.12</v>
      </c>
    </row>
    <row r="12" spans="1:27" ht="12.75" customHeight="1">
      <c r="A12" s="86" t="s">
        <v>19</v>
      </c>
      <c r="B12" s="62" t="s">
        <v>20</v>
      </c>
      <c r="C12" s="62"/>
      <c r="D12" s="63" t="s">
        <v>21</v>
      </c>
      <c r="E12" s="63"/>
      <c r="F12" s="33" t="s">
        <v>12</v>
      </c>
      <c r="G12" s="33" t="s">
        <v>13</v>
      </c>
      <c r="H12" s="12">
        <f t="shared" si="0"/>
        <v>3486</v>
      </c>
      <c r="I12">
        <f>(H12/100)*5</f>
        <v>174.3</v>
      </c>
      <c r="J12" s="5">
        <f>H12+I12</f>
        <v>3660.3</v>
      </c>
      <c r="K12">
        <f>J12/6</f>
        <v>610.0500000000001</v>
      </c>
      <c r="L12">
        <v>284</v>
      </c>
      <c r="M12" s="6">
        <f t="shared" si="2"/>
        <v>1704</v>
      </c>
      <c r="N12">
        <f>(O12*1.07)*1.01</f>
        <v>1990.6494</v>
      </c>
      <c r="O12">
        <v>1842</v>
      </c>
      <c r="P12">
        <f t="shared" si="3"/>
        <v>1992</v>
      </c>
      <c r="Q12">
        <f t="shared" si="4"/>
        <v>2060.3221289999997</v>
      </c>
      <c r="R12">
        <f t="shared" si="5"/>
        <v>2111.8301822249996</v>
      </c>
      <c r="S12">
        <f t="shared" si="6"/>
        <v>2470.8413132032492</v>
      </c>
      <c r="T12">
        <f>(H12/100)*3.5*1.1</f>
        <v>134.211</v>
      </c>
      <c r="U12">
        <f t="shared" si="7"/>
        <v>3212.0937071642243</v>
      </c>
      <c r="V12">
        <v>3852</v>
      </c>
      <c r="W12">
        <f t="shared" si="8"/>
        <v>3697.92</v>
      </c>
      <c r="X12">
        <f t="shared" si="9"/>
        <v>3143.232</v>
      </c>
      <c r="Y12">
        <f t="shared" si="10"/>
        <v>3488.98752</v>
      </c>
      <c r="AA12" s="87">
        <f>H12*1.28</f>
        <v>4462.08</v>
      </c>
    </row>
    <row r="13" spans="1:27" ht="12.75" customHeight="1">
      <c r="A13" s="88" t="s">
        <v>22</v>
      </c>
      <c r="B13" s="47" t="s">
        <v>23</v>
      </c>
      <c r="C13" s="47"/>
      <c r="D13" s="46" t="s">
        <v>24</v>
      </c>
      <c r="E13" s="46"/>
      <c r="F13" s="30" t="s">
        <v>17</v>
      </c>
      <c r="G13" s="30" t="s">
        <v>18</v>
      </c>
      <c r="H13" s="13">
        <f t="shared" si="0"/>
        <v>3486</v>
      </c>
      <c r="I13">
        <f>(H13/100)*5</f>
        <v>174.3</v>
      </c>
      <c r="J13" s="5">
        <f>H13+I13</f>
        <v>3660.3</v>
      </c>
      <c r="K13">
        <f t="shared" si="1"/>
        <v>610.0500000000001</v>
      </c>
      <c r="L13">
        <v>284</v>
      </c>
      <c r="M13" s="6">
        <f t="shared" si="2"/>
        <v>1704</v>
      </c>
      <c r="N13">
        <f>(O13*1.07)*1.01</f>
        <v>1990.6494</v>
      </c>
      <c r="O13">
        <v>1842</v>
      </c>
      <c r="P13">
        <f t="shared" si="3"/>
        <v>1992</v>
      </c>
      <c r="Q13">
        <f t="shared" si="4"/>
        <v>2060.3221289999997</v>
      </c>
      <c r="R13">
        <f t="shared" si="5"/>
        <v>2111.8301822249996</v>
      </c>
      <c r="S13">
        <f t="shared" si="6"/>
        <v>2470.8413132032492</v>
      </c>
      <c r="T13">
        <f>(H13/100)*3.5*1.1</f>
        <v>134.211</v>
      </c>
      <c r="U13">
        <f t="shared" si="7"/>
        <v>3212.0937071642243</v>
      </c>
      <c r="V13">
        <v>3852</v>
      </c>
      <c r="W13">
        <f t="shared" si="8"/>
        <v>3697.92</v>
      </c>
      <c r="X13">
        <f t="shared" si="9"/>
        <v>3143.232</v>
      </c>
      <c r="Y13">
        <f t="shared" si="10"/>
        <v>3488.98752</v>
      </c>
      <c r="AA13" s="87">
        <f>H13*1.28</f>
        <v>4462.08</v>
      </c>
    </row>
    <row r="14" spans="1:27" ht="12.75" customHeight="1">
      <c r="A14" s="86" t="s">
        <v>25</v>
      </c>
      <c r="B14" s="62" t="s">
        <v>26</v>
      </c>
      <c r="C14" s="62"/>
      <c r="D14" s="63" t="s">
        <v>27</v>
      </c>
      <c r="E14" s="63"/>
      <c r="F14" s="33" t="s">
        <v>12</v>
      </c>
      <c r="G14" s="33" t="s">
        <v>13</v>
      </c>
      <c r="H14" s="12">
        <f t="shared" si="0"/>
        <v>6108</v>
      </c>
      <c r="I14">
        <f>(H14/100)*5</f>
        <v>305.4</v>
      </c>
      <c r="J14" s="5">
        <f>H14+I14</f>
        <v>6413.4</v>
      </c>
      <c r="K14">
        <f t="shared" si="1"/>
        <v>1068.8999999999999</v>
      </c>
      <c r="L14">
        <v>492</v>
      </c>
      <c r="M14" s="6">
        <f t="shared" si="2"/>
        <v>2952</v>
      </c>
      <c r="N14">
        <f>(O14*1.08)*1.01</f>
        <v>3481.8336</v>
      </c>
      <c r="O14">
        <v>3192</v>
      </c>
      <c r="P14">
        <f t="shared" si="3"/>
        <v>3480</v>
      </c>
      <c r="Q14">
        <f t="shared" si="4"/>
        <v>3603.6977759999995</v>
      </c>
      <c r="R14">
        <f t="shared" si="5"/>
        <v>3693.7902203999993</v>
      </c>
      <c r="S14">
        <f t="shared" si="6"/>
        <v>4321.734557867999</v>
      </c>
      <c r="T14">
        <f>(H14/100)*3.5*1.1</f>
        <v>235.15800000000002</v>
      </c>
      <c r="U14">
        <f t="shared" si="7"/>
        <v>5618.254925228399</v>
      </c>
      <c r="V14">
        <v>6744</v>
      </c>
      <c r="W14">
        <f t="shared" si="8"/>
        <v>6474.24</v>
      </c>
      <c r="X14">
        <f t="shared" si="9"/>
        <v>5503.103999999999</v>
      </c>
      <c r="Y14">
        <f t="shared" si="10"/>
        <v>6108.4454399999995</v>
      </c>
      <c r="AA14" s="87">
        <v>8000</v>
      </c>
    </row>
    <row r="15" spans="1:27" ht="12.75" customHeight="1">
      <c r="A15" s="88" t="s">
        <v>28</v>
      </c>
      <c r="B15" s="47" t="s">
        <v>29</v>
      </c>
      <c r="C15" s="47"/>
      <c r="D15" s="46" t="s">
        <v>30</v>
      </c>
      <c r="E15" s="46"/>
      <c r="F15" s="30" t="s">
        <v>17</v>
      </c>
      <c r="G15" s="30" t="s">
        <v>18</v>
      </c>
      <c r="H15" s="13">
        <f t="shared" si="0"/>
        <v>6108</v>
      </c>
      <c r="I15">
        <f>(H15/100)*5</f>
        <v>305.4</v>
      </c>
      <c r="J15" s="5">
        <f>H15+I15</f>
        <v>6413.4</v>
      </c>
      <c r="K15">
        <f t="shared" si="1"/>
        <v>1068.8999999999999</v>
      </c>
      <c r="L15">
        <v>492</v>
      </c>
      <c r="M15" s="6">
        <f t="shared" si="2"/>
        <v>2952</v>
      </c>
      <c r="N15">
        <f>(O15*1.08)*1.01</f>
        <v>3481.8336</v>
      </c>
      <c r="O15">
        <v>3192</v>
      </c>
      <c r="P15">
        <f t="shared" si="3"/>
        <v>3480</v>
      </c>
      <c r="Q15">
        <f>N15*1.035</f>
        <v>3603.6977759999995</v>
      </c>
      <c r="R15">
        <f>Q15*1.025</f>
        <v>3693.7902203999993</v>
      </c>
      <c r="S15">
        <f t="shared" si="6"/>
        <v>4321.734557867999</v>
      </c>
      <c r="T15">
        <f>(H15/100)*3.5*1.1</f>
        <v>235.15800000000002</v>
      </c>
      <c r="U15">
        <f t="shared" si="7"/>
        <v>5618.254925228399</v>
      </c>
      <c r="V15">
        <v>6744</v>
      </c>
      <c r="W15">
        <f t="shared" si="8"/>
        <v>6474.24</v>
      </c>
      <c r="X15">
        <f t="shared" si="9"/>
        <v>5503.103999999999</v>
      </c>
      <c r="Y15">
        <f t="shared" si="10"/>
        <v>6108.4454399999995</v>
      </c>
      <c r="AA15" s="87">
        <v>8000</v>
      </c>
    </row>
    <row r="16" spans="1:27" ht="12.75" customHeight="1">
      <c r="A16" s="88" t="s">
        <v>31</v>
      </c>
      <c r="B16" s="47" t="s">
        <v>32</v>
      </c>
      <c r="C16" s="47"/>
      <c r="D16" s="46" t="s">
        <v>33</v>
      </c>
      <c r="E16" s="46"/>
      <c r="F16" s="30" t="s">
        <v>34</v>
      </c>
      <c r="G16" s="30" t="s">
        <v>18</v>
      </c>
      <c r="H16" s="13">
        <f aca="true" t="shared" si="11" ref="H16:H79">ROUND(Y16/6,)*6</f>
        <v>3822</v>
      </c>
      <c r="I16">
        <f>(H16/100)*5</f>
        <v>191.1</v>
      </c>
      <c r="J16" s="5">
        <f>H16+I16</f>
        <v>4013.1</v>
      </c>
      <c r="K16">
        <f t="shared" si="1"/>
        <v>668.85</v>
      </c>
      <c r="L16">
        <v>308</v>
      </c>
      <c r="M16" s="6">
        <f t="shared" si="2"/>
        <v>1848</v>
      </c>
      <c r="N16">
        <f>(O16*1.08)*1.01</f>
        <v>2179.4184</v>
      </c>
      <c r="O16">
        <v>1998</v>
      </c>
      <c r="P16">
        <f t="shared" si="3"/>
        <v>2178</v>
      </c>
      <c r="Q16">
        <f t="shared" si="4"/>
        <v>2255.6980439999998</v>
      </c>
      <c r="R16">
        <f t="shared" si="5"/>
        <v>2312.0904950999998</v>
      </c>
      <c r="S16">
        <f t="shared" si="6"/>
        <v>2705.1458792669996</v>
      </c>
      <c r="T16">
        <f>(H16/100)*3.5*1.1</f>
        <v>147.147</v>
      </c>
      <c r="U16">
        <f t="shared" si="7"/>
        <v>3516.6896430470997</v>
      </c>
      <c r="V16">
        <v>4218</v>
      </c>
      <c r="W16">
        <f t="shared" si="8"/>
        <v>4049.2799999999997</v>
      </c>
      <c r="X16">
        <f t="shared" si="9"/>
        <v>3441.888</v>
      </c>
      <c r="Y16">
        <f t="shared" si="10"/>
        <v>3820.4956800000004</v>
      </c>
      <c r="AA16" s="87">
        <f>H16*1.28</f>
        <v>4892.16</v>
      </c>
    </row>
    <row r="17" spans="1:27" ht="12.75" customHeight="1">
      <c r="A17" s="88" t="s">
        <v>35</v>
      </c>
      <c r="B17" s="47" t="s">
        <v>36</v>
      </c>
      <c r="C17" s="47"/>
      <c r="D17" s="46" t="s">
        <v>33</v>
      </c>
      <c r="E17" s="46"/>
      <c r="F17" s="30" t="s">
        <v>17</v>
      </c>
      <c r="G17" s="30" t="s">
        <v>18</v>
      </c>
      <c r="H17" s="13">
        <f t="shared" si="11"/>
        <v>3822</v>
      </c>
      <c r="I17">
        <f>(H17/100)*5</f>
        <v>191.1</v>
      </c>
      <c r="J17" s="5">
        <f>H17+I17</f>
        <v>4013.1</v>
      </c>
      <c r="K17">
        <f t="shared" si="1"/>
        <v>668.85</v>
      </c>
      <c r="L17">
        <v>308</v>
      </c>
      <c r="M17" s="6">
        <f t="shared" si="2"/>
        <v>1848</v>
      </c>
      <c r="N17">
        <f aca="true" t="shared" si="12" ref="N17:N76">(O17*1.08)*1.01</f>
        <v>2179.4184</v>
      </c>
      <c r="O17">
        <v>1998</v>
      </c>
      <c r="P17">
        <f t="shared" si="3"/>
        <v>2178</v>
      </c>
      <c r="Q17">
        <f t="shared" si="4"/>
        <v>2255.6980439999998</v>
      </c>
      <c r="R17">
        <f t="shared" si="5"/>
        <v>2312.0904950999998</v>
      </c>
      <c r="S17">
        <f t="shared" si="6"/>
        <v>2705.1458792669996</v>
      </c>
      <c r="T17">
        <f>(H17/100)*3.5*1.1</f>
        <v>147.147</v>
      </c>
      <c r="U17">
        <f t="shared" si="7"/>
        <v>3516.6896430470997</v>
      </c>
      <c r="V17">
        <v>4218</v>
      </c>
      <c r="W17">
        <f t="shared" si="8"/>
        <v>4049.2799999999997</v>
      </c>
      <c r="X17">
        <f t="shared" si="9"/>
        <v>3441.888</v>
      </c>
      <c r="Y17">
        <f t="shared" si="10"/>
        <v>3820.4956800000004</v>
      </c>
      <c r="AA17" s="87">
        <f>H17*1.28</f>
        <v>4892.16</v>
      </c>
    </row>
    <row r="18" spans="1:27" ht="12.75" customHeight="1">
      <c r="A18" s="88" t="s">
        <v>37</v>
      </c>
      <c r="B18" s="47" t="s">
        <v>38</v>
      </c>
      <c r="C18" s="47"/>
      <c r="D18" s="46" t="s">
        <v>39</v>
      </c>
      <c r="E18" s="46"/>
      <c r="F18" s="30" t="s">
        <v>34</v>
      </c>
      <c r="G18" s="30" t="s">
        <v>18</v>
      </c>
      <c r="H18" s="13">
        <f t="shared" si="11"/>
        <v>6780</v>
      </c>
      <c r="I18">
        <f>(H18/100)*5</f>
        <v>339</v>
      </c>
      <c r="J18" s="5">
        <f>H18+I18</f>
        <v>7119</v>
      </c>
      <c r="K18">
        <f t="shared" si="1"/>
        <v>1186.5</v>
      </c>
      <c r="L18">
        <v>547</v>
      </c>
      <c r="M18" s="6">
        <f t="shared" si="2"/>
        <v>3282</v>
      </c>
      <c r="N18">
        <f t="shared" si="12"/>
        <v>3867.9768000000004</v>
      </c>
      <c r="O18" s="10">
        <v>3546</v>
      </c>
      <c r="P18">
        <f t="shared" si="3"/>
        <v>3870</v>
      </c>
      <c r="Q18">
        <f t="shared" si="4"/>
        <v>4003.3559880000003</v>
      </c>
      <c r="R18">
        <f t="shared" si="5"/>
        <v>4103.4398877</v>
      </c>
      <c r="S18">
        <f t="shared" si="6"/>
        <v>4801.024668609</v>
      </c>
      <c r="T18">
        <f>(H18/100)*3.5*1.1</f>
        <v>261.03000000000003</v>
      </c>
      <c r="U18">
        <f t="shared" si="7"/>
        <v>6241.332069191701</v>
      </c>
      <c r="V18">
        <v>7488</v>
      </c>
      <c r="W18">
        <f t="shared" si="8"/>
        <v>7188.48</v>
      </c>
      <c r="X18">
        <f t="shared" si="9"/>
        <v>6110.208</v>
      </c>
      <c r="Y18">
        <f t="shared" si="10"/>
        <v>6782.33088</v>
      </c>
      <c r="AA18" s="87">
        <f>H18*1.28</f>
        <v>8678.4</v>
      </c>
    </row>
    <row r="19" spans="1:27" ht="12.75" customHeight="1">
      <c r="A19" s="88" t="s">
        <v>40</v>
      </c>
      <c r="B19" s="47" t="s">
        <v>41</v>
      </c>
      <c r="C19" s="47"/>
      <c r="D19" s="46" t="s">
        <v>39</v>
      </c>
      <c r="E19" s="46"/>
      <c r="F19" s="30" t="s">
        <v>17</v>
      </c>
      <c r="G19" s="30" t="s">
        <v>18</v>
      </c>
      <c r="H19" s="13">
        <f t="shared" si="11"/>
        <v>6780</v>
      </c>
      <c r="I19">
        <f>(H19/100)*5</f>
        <v>339</v>
      </c>
      <c r="J19" s="5">
        <f>H19+I19</f>
        <v>7119</v>
      </c>
      <c r="K19">
        <f t="shared" si="1"/>
        <v>1186.5</v>
      </c>
      <c r="L19">
        <v>547</v>
      </c>
      <c r="M19" s="6">
        <f t="shared" si="2"/>
        <v>3282</v>
      </c>
      <c r="N19">
        <f t="shared" si="12"/>
        <v>3867.9768000000004</v>
      </c>
      <c r="O19" s="10">
        <v>3546</v>
      </c>
      <c r="P19">
        <f t="shared" si="3"/>
        <v>3870</v>
      </c>
      <c r="Q19">
        <f t="shared" si="4"/>
        <v>4003.3559880000003</v>
      </c>
      <c r="R19">
        <f t="shared" si="5"/>
        <v>4103.4398877</v>
      </c>
      <c r="S19">
        <f t="shared" si="6"/>
        <v>4801.024668609</v>
      </c>
      <c r="T19">
        <f>(H19/100)*3.5*1.1</f>
        <v>261.03000000000003</v>
      </c>
      <c r="U19">
        <f t="shared" si="7"/>
        <v>6241.332069191701</v>
      </c>
      <c r="V19">
        <v>7488</v>
      </c>
      <c r="W19">
        <f t="shared" si="8"/>
        <v>7188.48</v>
      </c>
      <c r="X19">
        <f t="shared" si="9"/>
        <v>6110.208</v>
      </c>
      <c r="Y19">
        <f t="shared" si="10"/>
        <v>6782.33088</v>
      </c>
      <c r="AA19" s="87">
        <f>H19*1.28</f>
        <v>8678.4</v>
      </c>
    </row>
    <row r="20" spans="1:27" ht="12.75" customHeight="1">
      <c r="A20" s="88" t="s">
        <v>42</v>
      </c>
      <c r="B20" s="47" t="s">
        <v>43</v>
      </c>
      <c r="C20" s="47"/>
      <c r="D20" s="46" t="s">
        <v>44</v>
      </c>
      <c r="E20" s="46"/>
      <c r="F20" s="30" t="s">
        <v>34</v>
      </c>
      <c r="G20" s="30" t="s">
        <v>18</v>
      </c>
      <c r="H20" s="13">
        <f t="shared" si="11"/>
        <v>7758</v>
      </c>
      <c r="I20">
        <f>(H20/100)*5</f>
        <v>387.9</v>
      </c>
      <c r="J20" s="5">
        <f>H20+I20</f>
        <v>8145.9</v>
      </c>
      <c r="K20">
        <f t="shared" si="1"/>
        <v>1357.6499999999999</v>
      </c>
      <c r="L20">
        <v>626</v>
      </c>
      <c r="M20" s="6">
        <f t="shared" si="2"/>
        <v>3756</v>
      </c>
      <c r="N20">
        <f t="shared" si="12"/>
        <v>4424.2848</v>
      </c>
      <c r="O20" s="10">
        <v>4056</v>
      </c>
      <c r="P20">
        <f t="shared" si="3"/>
        <v>4422</v>
      </c>
      <c r="Q20">
        <f t="shared" si="4"/>
        <v>4579.134768</v>
      </c>
      <c r="R20">
        <f t="shared" si="5"/>
        <v>4693.613137199999</v>
      </c>
      <c r="S20">
        <f t="shared" si="6"/>
        <v>5491.527370523999</v>
      </c>
      <c r="T20">
        <f>(H20/100)*3.5*1.1</f>
        <v>298.683</v>
      </c>
      <c r="U20">
        <f t="shared" si="7"/>
        <v>7138.985581681199</v>
      </c>
      <c r="V20">
        <v>8568</v>
      </c>
      <c r="W20">
        <f t="shared" si="8"/>
        <v>8225.279999999999</v>
      </c>
      <c r="X20">
        <f t="shared" si="9"/>
        <v>6991.4879999999985</v>
      </c>
      <c r="Y20">
        <f t="shared" si="10"/>
        <v>7760.551679999999</v>
      </c>
      <c r="AA20" s="87">
        <f>H20*1.28</f>
        <v>9930.24</v>
      </c>
    </row>
    <row r="21" spans="1:27" ht="12.75" customHeight="1">
      <c r="A21" s="88" t="s">
        <v>45</v>
      </c>
      <c r="B21" s="47" t="s">
        <v>46</v>
      </c>
      <c r="C21" s="47"/>
      <c r="D21" s="46" t="s">
        <v>44</v>
      </c>
      <c r="E21" s="46"/>
      <c r="F21" s="30" t="s">
        <v>17</v>
      </c>
      <c r="G21" s="30" t="s">
        <v>18</v>
      </c>
      <c r="H21" s="13">
        <f t="shared" si="11"/>
        <v>7758</v>
      </c>
      <c r="I21">
        <f>(H21/100)*5</f>
        <v>387.9</v>
      </c>
      <c r="J21" s="5">
        <f>H21+I21</f>
        <v>8145.9</v>
      </c>
      <c r="K21">
        <f t="shared" si="1"/>
        <v>1357.6499999999999</v>
      </c>
      <c r="L21">
        <v>626</v>
      </c>
      <c r="M21" s="6">
        <f t="shared" si="2"/>
        <v>3756</v>
      </c>
      <c r="N21">
        <f t="shared" si="12"/>
        <v>4424.2848</v>
      </c>
      <c r="O21" s="10">
        <v>4056</v>
      </c>
      <c r="P21">
        <f t="shared" si="3"/>
        <v>4422</v>
      </c>
      <c r="Q21">
        <f t="shared" si="4"/>
        <v>4579.134768</v>
      </c>
      <c r="R21">
        <f t="shared" si="5"/>
        <v>4693.613137199999</v>
      </c>
      <c r="S21">
        <f t="shared" si="6"/>
        <v>5491.527370523999</v>
      </c>
      <c r="T21">
        <f>(H21/100)*3.5*1.1</f>
        <v>298.683</v>
      </c>
      <c r="U21">
        <f t="shared" si="7"/>
        <v>7138.985581681199</v>
      </c>
      <c r="V21">
        <v>8568</v>
      </c>
      <c r="W21">
        <f t="shared" si="8"/>
        <v>8225.279999999999</v>
      </c>
      <c r="X21">
        <f t="shared" si="9"/>
        <v>6991.4879999999985</v>
      </c>
      <c r="Y21">
        <f t="shared" si="10"/>
        <v>7760.551679999999</v>
      </c>
      <c r="AA21" s="87">
        <f>H21*1.28</f>
        <v>9930.24</v>
      </c>
    </row>
    <row r="22" spans="1:27" ht="12.75" customHeight="1">
      <c r="A22" s="88" t="s">
        <v>47</v>
      </c>
      <c r="B22" s="47" t="s">
        <v>48</v>
      </c>
      <c r="C22" s="47"/>
      <c r="D22" s="46" t="s">
        <v>49</v>
      </c>
      <c r="E22" s="46"/>
      <c r="F22" s="30" t="s">
        <v>34</v>
      </c>
      <c r="G22" s="30" t="s">
        <v>18</v>
      </c>
      <c r="H22" s="13">
        <f t="shared" si="11"/>
        <v>4956</v>
      </c>
      <c r="I22">
        <f>(H22/100)*5</f>
        <v>247.8</v>
      </c>
      <c r="J22" s="5">
        <f>H22+I22</f>
        <v>5203.8</v>
      </c>
      <c r="K22">
        <f t="shared" si="1"/>
        <v>867.3000000000001</v>
      </c>
      <c r="L22">
        <v>400</v>
      </c>
      <c r="M22" s="6">
        <f t="shared" si="2"/>
        <v>2400</v>
      </c>
      <c r="N22">
        <f t="shared" si="12"/>
        <v>2827.3536000000004</v>
      </c>
      <c r="O22" s="10">
        <v>2592</v>
      </c>
      <c r="P22">
        <f t="shared" si="3"/>
        <v>2826</v>
      </c>
      <c r="Q22">
        <f t="shared" si="4"/>
        <v>2926.310976</v>
      </c>
      <c r="R22">
        <f t="shared" si="5"/>
        <v>2999.4687504</v>
      </c>
      <c r="S22">
        <f t="shared" si="6"/>
        <v>3509.3784379679996</v>
      </c>
      <c r="T22">
        <f>(H22/100)*3.5*1.1</f>
        <v>190.806</v>
      </c>
      <c r="U22">
        <f t="shared" si="7"/>
        <v>4562.1919693584</v>
      </c>
      <c r="V22">
        <v>5472</v>
      </c>
      <c r="W22">
        <f t="shared" si="8"/>
        <v>5253.12</v>
      </c>
      <c r="X22">
        <f t="shared" si="9"/>
        <v>4465.152</v>
      </c>
      <c r="Y22">
        <f t="shared" si="10"/>
        <v>4956.31872</v>
      </c>
      <c r="AA22" s="87">
        <f>H22*1.28</f>
        <v>6343.68</v>
      </c>
    </row>
    <row r="23" spans="1:27" ht="12.75" customHeight="1">
      <c r="A23" s="88" t="s">
        <v>50</v>
      </c>
      <c r="B23" s="47" t="s">
        <v>51</v>
      </c>
      <c r="C23" s="47"/>
      <c r="D23" s="46" t="s">
        <v>49</v>
      </c>
      <c r="E23" s="46"/>
      <c r="F23" s="30" t="s">
        <v>17</v>
      </c>
      <c r="G23" s="30" t="s">
        <v>18</v>
      </c>
      <c r="H23" s="13">
        <f t="shared" si="11"/>
        <v>4956</v>
      </c>
      <c r="I23">
        <f>(H23/100)*5</f>
        <v>247.8</v>
      </c>
      <c r="J23" s="5">
        <f>H23+I23</f>
        <v>5203.8</v>
      </c>
      <c r="K23">
        <f t="shared" si="1"/>
        <v>867.3000000000001</v>
      </c>
      <c r="L23">
        <v>400</v>
      </c>
      <c r="M23" s="6">
        <f t="shared" si="2"/>
        <v>2400</v>
      </c>
      <c r="N23">
        <f t="shared" si="12"/>
        <v>2827.3536000000004</v>
      </c>
      <c r="O23" s="10">
        <v>2592</v>
      </c>
      <c r="P23">
        <f t="shared" si="3"/>
        <v>2826</v>
      </c>
      <c r="Q23">
        <f t="shared" si="4"/>
        <v>2926.310976</v>
      </c>
      <c r="R23">
        <f t="shared" si="5"/>
        <v>2999.4687504</v>
      </c>
      <c r="S23">
        <f t="shared" si="6"/>
        <v>3509.3784379679996</v>
      </c>
      <c r="T23">
        <f>(H23/100)*3.5*1.1</f>
        <v>190.806</v>
      </c>
      <c r="U23">
        <f t="shared" si="7"/>
        <v>4562.1919693584</v>
      </c>
      <c r="V23">
        <v>5472</v>
      </c>
      <c r="W23">
        <f t="shared" si="8"/>
        <v>5253.12</v>
      </c>
      <c r="X23">
        <f t="shared" si="9"/>
        <v>4465.152</v>
      </c>
      <c r="Y23">
        <f t="shared" si="10"/>
        <v>4956.31872</v>
      </c>
      <c r="AA23" s="87">
        <f>H23*1.28</f>
        <v>6343.68</v>
      </c>
    </row>
    <row r="24" spans="1:27" ht="12.75" customHeight="1">
      <c r="A24" s="88" t="s">
        <v>52</v>
      </c>
      <c r="B24" s="47" t="s">
        <v>53</v>
      </c>
      <c r="C24" s="47"/>
      <c r="D24" s="46" t="s">
        <v>54</v>
      </c>
      <c r="E24" s="46"/>
      <c r="F24" s="30" t="s">
        <v>34</v>
      </c>
      <c r="G24" s="30" t="s">
        <v>18</v>
      </c>
      <c r="H24" s="13">
        <f t="shared" si="11"/>
        <v>7278</v>
      </c>
      <c r="I24">
        <f>(H24/100)*5</f>
        <v>363.9</v>
      </c>
      <c r="J24" s="5">
        <f>H24+I24</f>
        <v>7641.9</v>
      </c>
      <c r="K24">
        <f t="shared" si="1"/>
        <v>1273.6499999999999</v>
      </c>
      <c r="L24">
        <v>587</v>
      </c>
      <c r="M24" s="6">
        <f t="shared" si="2"/>
        <v>3522</v>
      </c>
      <c r="N24">
        <f t="shared" si="12"/>
        <v>4149.403200000001</v>
      </c>
      <c r="O24" s="10">
        <v>3804</v>
      </c>
      <c r="P24">
        <f t="shared" si="3"/>
        <v>4152</v>
      </c>
      <c r="Q24">
        <f t="shared" si="4"/>
        <v>4294.632312000001</v>
      </c>
      <c r="R24">
        <f t="shared" si="5"/>
        <v>4401.9981198000005</v>
      </c>
      <c r="S24">
        <f t="shared" si="6"/>
        <v>5150.337800166</v>
      </c>
      <c r="T24">
        <f>(H24/100)*3.5*1.1</f>
        <v>280.20300000000003</v>
      </c>
      <c r="U24">
        <f t="shared" si="7"/>
        <v>6695.439140215801</v>
      </c>
      <c r="V24">
        <v>8034</v>
      </c>
      <c r="W24">
        <f t="shared" si="8"/>
        <v>7712.639999999999</v>
      </c>
      <c r="X24">
        <f t="shared" si="9"/>
        <v>6555.744</v>
      </c>
      <c r="Y24">
        <f t="shared" si="10"/>
        <v>7276.875840000001</v>
      </c>
      <c r="AA24" s="87">
        <f>H24*1.28</f>
        <v>9315.84</v>
      </c>
    </row>
    <row r="25" spans="1:27" ht="12.75" customHeight="1">
      <c r="A25" s="88" t="s">
        <v>55</v>
      </c>
      <c r="B25" s="47" t="s">
        <v>56</v>
      </c>
      <c r="C25" s="47"/>
      <c r="D25" s="46" t="s">
        <v>54</v>
      </c>
      <c r="E25" s="46"/>
      <c r="F25" s="30" t="s">
        <v>17</v>
      </c>
      <c r="G25" s="30" t="s">
        <v>18</v>
      </c>
      <c r="H25" s="13">
        <f t="shared" si="11"/>
        <v>7278</v>
      </c>
      <c r="I25">
        <f>(H25/100)*5</f>
        <v>363.9</v>
      </c>
      <c r="J25" s="5">
        <f>H25+I25</f>
        <v>7641.9</v>
      </c>
      <c r="K25">
        <f t="shared" si="1"/>
        <v>1273.6499999999999</v>
      </c>
      <c r="L25">
        <v>587</v>
      </c>
      <c r="M25" s="6">
        <f t="shared" si="2"/>
        <v>3522</v>
      </c>
      <c r="N25">
        <f t="shared" si="12"/>
        <v>4149.403200000001</v>
      </c>
      <c r="O25" s="10">
        <v>3804</v>
      </c>
      <c r="P25">
        <f t="shared" si="3"/>
        <v>4152</v>
      </c>
      <c r="Q25">
        <f t="shared" si="4"/>
        <v>4294.632312000001</v>
      </c>
      <c r="R25">
        <f t="shared" si="5"/>
        <v>4401.9981198000005</v>
      </c>
      <c r="S25">
        <f t="shared" si="6"/>
        <v>5150.337800166</v>
      </c>
      <c r="T25">
        <f>(H25/100)*3.5*1.1</f>
        <v>280.20300000000003</v>
      </c>
      <c r="U25">
        <f t="shared" si="7"/>
        <v>6695.439140215801</v>
      </c>
      <c r="V25">
        <v>8034</v>
      </c>
      <c r="W25">
        <f t="shared" si="8"/>
        <v>7712.639999999999</v>
      </c>
      <c r="X25">
        <f t="shared" si="9"/>
        <v>6555.744</v>
      </c>
      <c r="Y25">
        <f t="shared" si="10"/>
        <v>7276.875840000001</v>
      </c>
      <c r="AA25" s="87">
        <f>H25*1.28</f>
        <v>9315.84</v>
      </c>
    </row>
    <row r="26" spans="1:27" ht="13.5" customHeight="1">
      <c r="A26" s="88" t="s">
        <v>57</v>
      </c>
      <c r="B26" s="47" t="s">
        <v>58</v>
      </c>
      <c r="C26" s="47"/>
      <c r="D26" s="46" t="s">
        <v>59</v>
      </c>
      <c r="E26" s="46"/>
      <c r="F26" s="30" t="s">
        <v>34</v>
      </c>
      <c r="G26" s="30" t="s">
        <v>18</v>
      </c>
      <c r="H26" s="13">
        <f t="shared" si="11"/>
        <v>8628</v>
      </c>
      <c r="I26">
        <f>(H26/100)*5</f>
        <v>431.4</v>
      </c>
      <c r="J26" s="5">
        <f>H26+I26</f>
        <v>9059.4</v>
      </c>
      <c r="K26">
        <f t="shared" si="1"/>
        <v>1509.8999999999999</v>
      </c>
      <c r="L26">
        <v>696</v>
      </c>
      <c r="M26" s="6">
        <f t="shared" si="2"/>
        <v>4176</v>
      </c>
      <c r="N26">
        <f t="shared" si="12"/>
        <v>4921.6896</v>
      </c>
      <c r="O26" s="10">
        <v>4512</v>
      </c>
      <c r="P26">
        <f t="shared" si="3"/>
        <v>4920</v>
      </c>
      <c r="Q26">
        <f t="shared" si="4"/>
        <v>5093.948735999999</v>
      </c>
      <c r="R26">
        <f t="shared" si="5"/>
        <v>5221.297454399999</v>
      </c>
      <c r="S26">
        <f t="shared" si="6"/>
        <v>6108.918021647998</v>
      </c>
      <c r="T26">
        <f>(H26/100)*3.5*1.1</f>
        <v>332.17800000000005</v>
      </c>
      <c r="U26">
        <f t="shared" si="7"/>
        <v>7941.593428142398</v>
      </c>
      <c r="V26">
        <v>9528</v>
      </c>
      <c r="W26">
        <f t="shared" si="8"/>
        <v>9146.88</v>
      </c>
      <c r="X26">
        <f t="shared" si="9"/>
        <v>7774.847999999999</v>
      </c>
      <c r="Y26">
        <f t="shared" si="10"/>
        <v>8630.08128</v>
      </c>
      <c r="AA26" s="87">
        <f>H26*1.28</f>
        <v>11043.84</v>
      </c>
    </row>
    <row r="27" spans="1:27" ht="12.75" customHeight="1">
      <c r="A27" s="88" t="s">
        <v>60</v>
      </c>
      <c r="B27" s="47" t="s">
        <v>61</v>
      </c>
      <c r="C27" s="47"/>
      <c r="D27" s="46" t="s">
        <v>59</v>
      </c>
      <c r="E27" s="46"/>
      <c r="F27" s="30" t="s">
        <v>17</v>
      </c>
      <c r="G27" s="30" t="s">
        <v>18</v>
      </c>
      <c r="H27" s="13">
        <f t="shared" si="11"/>
        <v>8628</v>
      </c>
      <c r="I27">
        <f>(H27/100)*5</f>
        <v>431.4</v>
      </c>
      <c r="J27" s="5">
        <f>H27+I27</f>
        <v>9059.4</v>
      </c>
      <c r="K27">
        <f t="shared" si="1"/>
        <v>1509.8999999999999</v>
      </c>
      <c r="L27">
        <v>696</v>
      </c>
      <c r="M27" s="6">
        <f t="shared" si="2"/>
        <v>4176</v>
      </c>
      <c r="N27">
        <f t="shared" si="12"/>
        <v>4921.6896</v>
      </c>
      <c r="O27" s="10">
        <v>4512</v>
      </c>
      <c r="P27">
        <f t="shared" si="3"/>
        <v>4920</v>
      </c>
      <c r="Q27">
        <f t="shared" si="4"/>
        <v>5093.948735999999</v>
      </c>
      <c r="R27">
        <f t="shared" si="5"/>
        <v>5221.297454399999</v>
      </c>
      <c r="S27">
        <f t="shared" si="6"/>
        <v>6108.918021647998</v>
      </c>
      <c r="T27">
        <f>(H27/100)*3.5*1.1</f>
        <v>332.17800000000005</v>
      </c>
      <c r="U27">
        <f t="shared" si="7"/>
        <v>7941.593428142398</v>
      </c>
      <c r="V27">
        <v>9528</v>
      </c>
      <c r="W27">
        <f t="shared" si="8"/>
        <v>9146.88</v>
      </c>
      <c r="X27">
        <f t="shared" si="9"/>
        <v>7774.847999999999</v>
      </c>
      <c r="Y27">
        <f t="shared" si="10"/>
        <v>8630.08128</v>
      </c>
      <c r="AA27" s="87">
        <f>H27*1.28</f>
        <v>11043.84</v>
      </c>
    </row>
    <row r="28" spans="1:27" ht="12.75" customHeight="1">
      <c r="A28" s="88" t="s">
        <v>62</v>
      </c>
      <c r="B28" s="47" t="s">
        <v>63</v>
      </c>
      <c r="C28" s="47"/>
      <c r="D28" s="46" t="s">
        <v>64</v>
      </c>
      <c r="E28" s="46"/>
      <c r="F28" s="30" t="s">
        <v>34</v>
      </c>
      <c r="G28" s="30" t="s">
        <v>18</v>
      </c>
      <c r="H28" s="13">
        <f t="shared" si="11"/>
        <v>9414</v>
      </c>
      <c r="I28">
        <f>(H28/100)*5</f>
        <v>470.7</v>
      </c>
      <c r="J28" s="5">
        <f>H28+I28</f>
        <v>9884.7</v>
      </c>
      <c r="K28">
        <f t="shared" si="1"/>
        <v>1647.45</v>
      </c>
      <c r="L28">
        <v>759</v>
      </c>
      <c r="M28" s="6">
        <f t="shared" si="2"/>
        <v>4554</v>
      </c>
      <c r="N28">
        <f t="shared" si="12"/>
        <v>5366.736000000001</v>
      </c>
      <c r="O28" s="10">
        <v>4920</v>
      </c>
      <c r="P28">
        <f t="shared" si="3"/>
        <v>5364</v>
      </c>
      <c r="Q28">
        <f t="shared" si="4"/>
        <v>5554.571760000001</v>
      </c>
      <c r="R28">
        <f t="shared" si="5"/>
        <v>5693.436054000001</v>
      </c>
      <c r="S28">
        <f t="shared" si="6"/>
        <v>6661.320183180001</v>
      </c>
      <c r="T28">
        <f>(H28/100)*3.5*1.1</f>
        <v>362.439</v>
      </c>
      <c r="U28">
        <f t="shared" si="7"/>
        <v>8659.716238134</v>
      </c>
      <c r="V28">
        <v>10392</v>
      </c>
      <c r="W28">
        <f t="shared" si="8"/>
        <v>9976.32</v>
      </c>
      <c r="X28">
        <f t="shared" si="9"/>
        <v>8479.872</v>
      </c>
      <c r="Y28">
        <f t="shared" si="10"/>
        <v>9412.65792</v>
      </c>
      <c r="AA28" s="87">
        <f>H28*1.28</f>
        <v>12049.92</v>
      </c>
    </row>
    <row r="29" spans="1:27" ht="12.75" customHeight="1">
      <c r="A29" s="88" t="s">
        <v>65</v>
      </c>
      <c r="B29" s="47" t="s">
        <v>66</v>
      </c>
      <c r="C29" s="47"/>
      <c r="D29" s="46" t="s">
        <v>64</v>
      </c>
      <c r="E29" s="46"/>
      <c r="F29" s="30" t="s">
        <v>17</v>
      </c>
      <c r="G29" s="30" t="s">
        <v>18</v>
      </c>
      <c r="H29" s="13">
        <f t="shared" si="11"/>
        <v>9414</v>
      </c>
      <c r="I29">
        <f>(H29/100)*5</f>
        <v>470.7</v>
      </c>
      <c r="J29" s="5">
        <f>H29+I29</f>
        <v>9884.7</v>
      </c>
      <c r="K29">
        <f t="shared" si="1"/>
        <v>1647.45</v>
      </c>
      <c r="L29">
        <v>759</v>
      </c>
      <c r="M29" s="6">
        <f t="shared" si="2"/>
        <v>4554</v>
      </c>
      <c r="N29">
        <f t="shared" si="12"/>
        <v>5366.736000000001</v>
      </c>
      <c r="O29" s="10">
        <v>4920</v>
      </c>
      <c r="P29">
        <f t="shared" si="3"/>
        <v>5364</v>
      </c>
      <c r="Q29">
        <f t="shared" si="4"/>
        <v>5554.571760000001</v>
      </c>
      <c r="R29">
        <f t="shared" si="5"/>
        <v>5693.436054000001</v>
      </c>
      <c r="S29">
        <f t="shared" si="6"/>
        <v>6661.320183180001</v>
      </c>
      <c r="T29">
        <f>(H29/100)*3.5*1.1</f>
        <v>362.439</v>
      </c>
      <c r="U29">
        <f t="shared" si="7"/>
        <v>8659.716238134</v>
      </c>
      <c r="V29">
        <v>10392</v>
      </c>
      <c r="W29">
        <f t="shared" si="8"/>
        <v>9976.32</v>
      </c>
      <c r="X29">
        <f t="shared" si="9"/>
        <v>8479.872</v>
      </c>
      <c r="Y29">
        <f t="shared" si="10"/>
        <v>9412.65792</v>
      </c>
      <c r="AA29" s="87">
        <f>H29*1.28</f>
        <v>12049.92</v>
      </c>
    </row>
    <row r="30" spans="1:27" ht="12.75" customHeight="1">
      <c r="A30" s="88" t="s">
        <v>67</v>
      </c>
      <c r="B30" s="40" t="s">
        <v>319</v>
      </c>
      <c r="C30" s="47"/>
      <c r="D30" s="45" t="s">
        <v>367</v>
      </c>
      <c r="E30" s="46"/>
      <c r="F30" s="30" t="s">
        <v>34</v>
      </c>
      <c r="G30" s="30" t="s">
        <v>18</v>
      </c>
      <c r="H30" s="13">
        <f t="shared" si="11"/>
        <v>10362</v>
      </c>
      <c r="I30">
        <f>(H30/100)*5</f>
        <v>518.1</v>
      </c>
      <c r="J30" s="5">
        <f>H30+I30</f>
        <v>10880.1</v>
      </c>
      <c r="K30">
        <f t="shared" si="1"/>
        <v>1813.3500000000001</v>
      </c>
      <c r="L30">
        <v>782</v>
      </c>
      <c r="M30" s="6">
        <f t="shared" si="2"/>
        <v>4692</v>
      </c>
      <c r="N30">
        <f t="shared" si="12"/>
        <v>5530.356000000001</v>
      </c>
      <c r="O30" s="3">
        <v>5070</v>
      </c>
      <c r="P30">
        <f>ROUND(N30/6,)*6</f>
        <v>5532</v>
      </c>
      <c r="Q30">
        <f t="shared" si="4"/>
        <v>5723.91846</v>
      </c>
      <c r="R30">
        <f t="shared" si="5"/>
        <v>5867.0164214999995</v>
      </c>
      <c r="S30">
        <f>R30*1.25</f>
        <v>7333.770526875</v>
      </c>
      <c r="T30">
        <f>(H30/100)*3.5*1.1</f>
        <v>398.93700000000007</v>
      </c>
      <c r="U30">
        <f t="shared" si="7"/>
        <v>9533.9016849375</v>
      </c>
      <c r="V30">
        <v>11442</v>
      </c>
      <c r="W30">
        <f t="shared" si="8"/>
        <v>10984.32</v>
      </c>
      <c r="X30">
        <f t="shared" si="9"/>
        <v>9336.671999999999</v>
      </c>
      <c r="Y30">
        <f t="shared" si="10"/>
        <v>10363.70592</v>
      </c>
      <c r="AA30" s="87">
        <f>H30*1.28</f>
        <v>13263.36</v>
      </c>
    </row>
    <row r="31" spans="1:27" ht="12.75" customHeight="1">
      <c r="A31" s="88" t="s">
        <v>68</v>
      </c>
      <c r="B31" s="40" t="s">
        <v>320</v>
      </c>
      <c r="C31" s="47"/>
      <c r="D31" s="45" t="s">
        <v>367</v>
      </c>
      <c r="E31" s="46"/>
      <c r="F31" s="30" t="s">
        <v>17</v>
      </c>
      <c r="G31" s="30" t="s">
        <v>18</v>
      </c>
      <c r="H31" s="13">
        <f t="shared" si="11"/>
        <v>10362</v>
      </c>
      <c r="I31">
        <f>(H31/100)*5</f>
        <v>518.1</v>
      </c>
      <c r="J31" s="5">
        <f>H31+I31</f>
        <v>10880.1</v>
      </c>
      <c r="K31">
        <f t="shared" si="1"/>
        <v>1813.3500000000001</v>
      </c>
      <c r="L31">
        <v>782</v>
      </c>
      <c r="M31" s="6">
        <f t="shared" si="2"/>
        <v>4692</v>
      </c>
      <c r="N31">
        <f t="shared" si="12"/>
        <v>5530.356000000001</v>
      </c>
      <c r="O31" s="3">
        <v>5070</v>
      </c>
      <c r="P31">
        <f t="shared" si="3"/>
        <v>5532</v>
      </c>
      <c r="Q31">
        <f t="shared" si="4"/>
        <v>5723.91846</v>
      </c>
      <c r="R31">
        <f t="shared" si="5"/>
        <v>5867.0164214999995</v>
      </c>
      <c r="S31">
        <f>R31*1.25</f>
        <v>7333.770526875</v>
      </c>
      <c r="T31">
        <f>(H31/100)*3.5*1.1</f>
        <v>398.93700000000007</v>
      </c>
      <c r="U31">
        <f t="shared" si="7"/>
        <v>9533.9016849375</v>
      </c>
      <c r="V31">
        <v>11442</v>
      </c>
      <c r="W31">
        <f t="shared" si="8"/>
        <v>10984.32</v>
      </c>
      <c r="X31">
        <f t="shared" si="9"/>
        <v>9336.671999999999</v>
      </c>
      <c r="Y31">
        <f t="shared" si="10"/>
        <v>10363.70592</v>
      </c>
      <c r="AA31" s="87">
        <f>H31*1.28</f>
        <v>13263.36</v>
      </c>
    </row>
    <row r="32" spans="1:27" ht="12.75" customHeight="1">
      <c r="A32" s="88" t="s">
        <v>69</v>
      </c>
      <c r="B32" s="40" t="s">
        <v>321</v>
      </c>
      <c r="C32" s="47"/>
      <c r="D32" s="45" t="s">
        <v>398</v>
      </c>
      <c r="E32" s="46"/>
      <c r="F32" s="30" t="s">
        <v>34</v>
      </c>
      <c r="G32" s="30" t="s">
        <v>18</v>
      </c>
      <c r="H32" s="13">
        <f t="shared" si="11"/>
        <v>12558</v>
      </c>
      <c r="I32">
        <f>(H32/100)*5</f>
        <v>627.9</v>
      </c>
      <c r="J32" s="5">
        <f>H32+I32</f>
        <v>13185.9</v>
      </c>
      <c r="K32">
        <f t="shared" si="1"/>
        <v>2197.65</v>
      </c>
      <c r="L32">
        <v>948</v>
      </c>
      <c r="M32" s="6">
        <f t="shared" si="2"/>
        <v>5688</v>
      </c>
      <c r="N32">
        <f t="shared" si="12"/>
        <v>6701.8752</v>
      </c>
      <c r="O32" s="3">
        <v>6144</v>
      </c>
      <c r="P32">
        <f t="shared" si="3"/>
        <v>6702</v>
      </c>
      <c r="Q32">
        <f t="shared" si="4"/>
        <v>6936.440832</v>
      </c>
      <c r="R32">
        <f t="shared" si="5"/>
        <v>7109.8518527999995</v>
      </c>
      <c r="S32">
        <f>R32*1.25</f>
        <v>8887.314816</v>
      </c>
      <c r="T32">
        <f>(H32/100)*3.5*1.1</f>
        <v>483.483</v>
      </c>
      <c r="U32">
        <f t="shared" si="7"/>
        <v>11553.509260800001</v>
      </c>
      <c r="V32">
        <v>13866</v>
      </c>
      <c r="W32">
        <f t="shared" si="8"/>
        <v>13311.359999999999</v>
      </c>
      <c r="X32">
        <f t="shared" si="9"/>
        <v>11314.655999999999</v>
      </c>
      <c r="Y32">
        <f t="shared" si="10"/>
        <v>12559.26816</v>
      </c>
      <c r="AA32" s="87">
        <f>H32*1.28</f>
        <v>16074.24</v>
      </c>
    </row>
    <row r="33" spans="1:27" ht="12.75" customHeight="1">
      <c r="A33" s="88" t="s">
        <v>72</v>
      </c>
      <c r="B33" s="40" t="s">
        <v>322</v>
      </c>
      <c r="C33" s="47"/>
      <c r="D33" s="45" t="s">
        <v>398</v>
      </c>
      <c r="E33" s="46"/>
      <c r="F33" s="30" t="s">
        <v>17</v>
      </c>
      <c r="G33" s="30" t="s">
        <v>18</v>
      </c>
      <c r="H33" s="13">
        <f t="shared" si="11"/>
        <v>12558</v>
      </c>
      <c r="I33">
        <f>(H33/100)*5</f>
        <v>627.9</v>
      </c>
      <c r="J33" s="5">
        <f>H33+I33</f>
        <v>13185.9</v>
      </c>
      <c r="K33">
        <f t="shared" si="1"/>
        <v>2197.65</v>
      </c>
      <c r="L33">
        <v>948</v>
      </c>
      <c r="M33" s="6">
        <f t="shared" si="2"/>
        <v>5688</v>
      </c>
      <c r="N33">
        <f t="shared" si="12"/>
        <v>6701.8752</v>
      </c>
      <c r="O33" s="3">
        <v>6144</v>
      </c>
      <c r="P33">
        <f t="shared" si="3"/>
        <v>6702</v>
      </c>
      <c r="Q33">
        <f t="shared" si="4"/>
        <v>6936.440832</v>
      </c>
      <c r="R33">
        <f t="shared" si="5"/>
        <v>7109.8518527999995</v>
      </c>
      <c r="S33">
        <f>R33*1.25</f>
        <v>8887.314816</v>
      </c>
      <c r="T33">
        <f>(H33/100)*3.5*1.1</f>
        <v>483.483</v>
      </c>
      <c r="U33">
        <f t="shared" si="7"/>
        <v>11553.509260800001</v>
      </c>
      <c r="V33">
        <v>13866</v>
      </c>
      <c r="W33">
        <f t="shared" si="8"/>
        <v>13311.359999999999</v>
      </c>
      <c r="X33">
        <f t="shared" si="9"/>
        <v>11314.655999999999</v>
      </c>
      <c r="Y33">
        <f t="shared" si="10"/>
        <v>12559.26816</v>
      </c>
      <c r="AA33" s="87">
        <f>H33*1.28</f>
        <v>16074.24</v>
      </c>
    </row>
    <row r="34" spans="1:27" ht="12.75" customHeight="1">
      <c r="A34" s="88" t="s">
        <v>74</v>
      </c>
      <c r="B34" s="47" t="s">
        <v>70</v>
      </c>
      <c r="C34" s="47"/>
      <c r="D34" s="46" t="s">
        <v>71</v>
      </c>
      <c r="E34" s="46"/>
      <c r="F34" s="30" t="s">
        <v>34</v>
      </c>
      <c r="G34" s="30" t="s">
        <v>18</v>
      </c>
      <c r="H34" s="13">
        <f t="shared" si="11"/>
        <v>15978</v>
      </c>
      <c r="I34">
        <f>(H34/100)*5</f>
        <v>798.9</v>
      </c>
      <c r="J34" s="5">
        <f>H34+I34</f>
        <v>16776.9</v>
      </c>
      <c r="K34">
        <f t="shared" si="1"/>
        <v>2796.15</v>
      </c>
      <c r="L34">
        <v>1289</v>
      </c>
      <c r="M34" s="6">
        <f t="shared" si="2"/>
        <v>7734</v>
      </c>
      <c r="N34">
        <f t="shared" si="12"/>
        <v>9110.3616</v>
      </c>
      <c r="O34" s="3">
        <v>8352</v>
      </c>
      <c r="P34">
        <f t="shared" si="3"/>
        <v>9108</v>
      </c>
      <c r="Q34">
        <f t="shared" si="4"/>
        <v>9429.224256</v>
      </c>
      <c r="R34">
        <f t="shared" si="5"/>
        <v>9664.954862399998</v>
      </c>
      <c r="S34">
        <f>R34*1.17</f>
        <v>11307.997189007998</v>
      </c>
      <c r="T34">
        <f>(H34/100)*3.5*1.1</f>
        <v>615.153</v>
      </c>
      <c r="U34">
        <f t="shared" si="7"/>
        <v>14700.396345710398</v>
      </c>
      <c r="V34">
        <v>17640</v>
      </c>
      <c r="W34">
        <f t="shared" si="8"/>
        <v>16934.399999999998</v>
      </c>
      <c r="X34">
        <f t="shared" si="9"/>
        <v>14394.239999999998</v>
      </c>
      <c r="Y34">
        <f t="shared" si="10"/>
        <v>15977.606399999999</v>
      </c>
      <c r="AA34" s="87">
        <f>H34*1.28</f>
        <v>20451.84</v>
      </c>
    </row>
    <row r="35" spans="1:27" ht="12.75" customHeight="1">
      <c r="A35" s="88" t="s">
        <v>77</v>
      </c>
      <c r="B35" s="47" t="s">
        <v>73</v>
      </c>
      <c r="C35" s="47"/>
      <c r="D35" s="46" t="s">
        <v>71</v>
      </c>
      <c r="E35" s="46"/>
      <c r="F35" s="30" t="s">
        <v>17</v>
      </c>
      <c r="G35" s="30" t="s">
        <v>18</v>
      </c>
      <c r="H35" s="13">
        <f t="shared" si="11"/>
        <v>15978</v>
      </c>
      <c r="I35">
        <f>(H35/100)*5</f>
        <v>798.9</v>
      </c>
      <c r="J35" s="5">
        <f>H35+I35</f>
        <v>16776.9</v>
      </c>
      <c r="K35">
        <f t="shared" si="1"/>
        <v>2796.15</v>
      </c>
      <c r="L35">
        <v>1289</v>
      </c>
      <c r="M35" s="6">
        <f t="shared" si="2"/>
        <v>7734</v>
      </c>
      <c r="N35">
        <f t="shared" si="12"/>
        <v>9110.3616</v>
      </c>
      <c r="O35" s="3">
        <v>8352</v>
      </c>
      <c r="P35">
        <f t="shared" si="3"/>
        <v>9108</v>
      </c>
      <c r="Q35">
        <f t="shared" si="4"/>
        <v>9429.224256</v>
      </c>
      <c r="R35">
        <f t="shared" si="5"/>
        <v>9664.954862399998</v>
      </c>
      <c r="S35">
        <f>R35*1.17</f>
        <v>11307.997189007998</v>
      </c>
      <c r="T35">
        <f>(H35/100)*3.5*1.1</f>
        <v>615.153</v>
      </c>
      <c r="U35">
        <f t="shared" si="7"/>
        <v>14700.396345710398</v>
      </c>
      <c r="V35">
        <v>17640</v>
      </c>
      <c r="W35">
        <f t="shared" si="8"/>
        <v>16934.399999999998</v>
      </c>
      <c r="X35">
        <f t="shared" si="9"/>
        <v>14394.239999999998</v>
      </c>
      <c r="Y35">
        <f t="shared" si="10"/>
        <v>15977.606399999999</v>
      </c>
      <c r="AA35" s="87">
        <f>H35*1.28</f>
        <v>20451.84</v>
      </c>
    </row>
    <row r="36" spans="1:27" ht="12.75" customHeight="1">
      <c r="A36" s="88" t="s">
        <v>79</v>
      </c>
      <c r="B36" s="47" t="s">
        <v>75</v>
      </c>
      <c r="C36" s="47"/>
      <c r="D36" s="46" t="s">
        <v>76</v>
      </c>
      <c r="E36" s="46"/>
      <c r="F36" s="30" t="s">
        <v>34</v>
      </c>
      <c r="G36" s="30" t="s">
        <v>18</v>
      </c>
      <c r="H36" s="13">
        <f t="shared" si="11"/>
        <v>21888</v>
      </c>
      <c r="I36">
        <f>(H36/100)*5</f>
        <v>1094.4</v>
      </c>
      <c r="J36" s="5">
        <f>H36+I36</f>
        <v>22982.4</v>
      </c>
      <c r="K36">
        <f t="shared" si="1"/>
        <v>3830.4</v>
      </c>
      <c r="L36">
        <v>1766</v>
      </c>
      <c r="M36" s="6">
        <f t="shared" si="2"/>
        <v>10596</v>
      </c>
      <c r="N36">
        <f t="shared" si="12"/>
        <v>12480.9336</v>
      </c>
      <c r="O36" s="3">
        <v>11442</v>
      </c>
      <c r="P36">
        <f t="shared" si="3"/>
        <v>12480</v>
      </c>
      <c r="Q36">
        <f t="shared" si="4"/>
        <v>12917.766275999998</v>
      </c>
      <c r="R36">
        <f t="shared" si="5"/>
        <v>13240.710432899998</v>
      </c>
      <c r="S36">
        <f>R36*1.17</f>
        <v>15491.631206492997</v>
      </c>
      <c r="T36">
        <f>(H36/100)*3.5*1.1</f>
        <v>842.688</v>
      </c>
      <c r="U36">
        <f t="shared" si="7"/>
        <v>20139.120568440896</v>
      </c>
      <c r="V36">
        <v>24168</v>
      </c>
      <c r="W36">
        <f t="shared" si="8"/>
        <v>23201.28</v>
      </c>
      <c r="X36">
        <f t="shared" si="9"/>
        <v>19721.088</v>
      </c>
      <c r="Y36">
        <f t="shared" si="10"/>
        <v>21890.40768</v>
      </c>
      <c r="AA36" s="87">
        <f>H36*1.28</f>
        <v>28016.64</v>
      </c>
    </row>
    <row r="37" spans="1:27" ht="12.75" customHeight="1">
      <c r="A37" s="88" t="s">
        <v>80</v>
      </c>
      <c r="B37" s="47" t="s">
        <v>78</v>
      </c>
      <c r="C37" s="47"/>
      <c r="D37" s="46" t="s">
        <v>76</v>
      </c>
      <c r="E37" s="46"/>
      <c r="F37" s="30" t="s">
        <v>17</v>
      </c>
      <c r="G37" s="30" t="s">
        <v>18</v>
      </c>
      <c r="H37" s="13">
        <f t="shared" si="11"/>
        <v>21888</v>
      </c>
      <c r="I37">
        <f>(H37/100)*5</f>
        <v>1094.4</v>
      </c>
      <c r="J37" s="5">
        <f>H37+I37</f>
        <v>22982.4</v>
      </c>
      <c r="K37">
        <f t="shared" si="1"/>
        <v>3830.4</v>
      </c>
      <c r="L37">
        <v>1766</v>
      </c>
      <c r="M37" s="6">
        <f t="shared" si="2"/>
        <v>10596</v>
      </c>
      <c r="N37">
        <f t="shared" si="12"/>
        <v>12480.9336</v>
      </c>
      <c r="O37" s="3">
        <v>11442</v>
      </c>
      <c r="P37">
        <f t="shared" si="3"/>
        <v>12480</v>
      </c>
      <c r="Q37">
        <f t="shared" si="4"/>
        <v>12917.766275999998</v>
      </c>
      <c r="R37">
        <f t="shared" si="5"/>
        <v>13240.710432899998</v>
      </c>
      <c r="S37">
        <f>R37*1.17</f>
        <v>15491.631206492997</v>
      </c>
      <c r="T37">
        <f>(H37/100)*3.5*1.1</f>
        <v>842.688</v>
      </c>
      <c r="U37">
        <f t="shared" si="7"/>
        <v>20139.120568440896</v>
      </c>
      <c r="V37">
        <v>24168</v>
      </c>
      <c r="W37">
        <f t="shared" si="8"/>
        <v>23201.28</v>
      </c>
      <c r="X37">
        <f t="shared" si="9"/>
        <v>19721.088</v>
      </c>
      <c r="Y37">
        <f t="shared" si="10"/>
        <v>21890.40768</v>
      </c>
      <c r="AA37" s="87">
        <f>H37*1.28</f>
        <v>28016.64</v>
      </c>
    </row>
    <row r="38" spans="1:27" ht="12.75" customHeight="1">
      <c r="A38" s="88" t="s">
        <v>81</v>
      </c>
      <c r="B38" s="42" t="s">
        <v>330</v>
      </c>
      <c r="C38" s="44"/>
      <c r="D38" s="58" t="s">
        <v>82</v>
      </c>
      <c r="E38" s="59"/>
      <c r="F38" s="30" t="s">
        <v>34</v>
      </c>
      <c r="G38" s="30" t="s">
        <v>18</v>
      </c>
      <c r="H38" s="13">
        <f t="shared" si="11"/>
        <v>23382</v>
      </c>
      <c r="I38">
        <f>(H38/100)*5</f>
        <v>1169.1</v>
      </c>
      <c r="J38" s="5">
        <f>H38+I38</f>
        <v>24551.1</v>
      </c>
      <c r="K38">
        <f t="shared" si="1"/>
        <v>4091.85</v>
      </c>
      <c r="L38">
        <v>1761</v>
      </c>
      <c r="M38" s="6">
        <f t="shared" si="2"/>
        <v>10566</v>
      </c>
      <c r="N38">
        <f t="shared" si="12"/>
        <v>12480.9336</v>
      </c>
      <c r="O38" s="3">
        <v>11442</v>
      </c>
      <c r="P38">
        <f t="shared" si="3"/>
        <v>12480</v>
      </c>
      <c r="Q38">
        <f t="shared" si="4"/>
        <v>12917.766275999998</v>
      </c>
      <c r="R38">
        <f t="shared" si="5"/>
        <v>13240.710432899998</v>
      </c>
      <c r="S38">
        <f>R38*1.25</f>
        <v>16550.888041124996</v>
      </c>
      <c r="T38">
        <f>(H38/100)*3.5*1.1</f>
        <v>900.2070000000001</v>
      </c>
      <c r="U38">
        <f t="shared" si="7"/>
        <v>21516.154453462495</v>
      </c>
      <c r="V38">
        <v>25818</v>
      </c>
      <c r="W38">
        <f t="shared" si="8"/>
        <v>24785.28</v>
      </c>
      <c r="X38">
        <f t="shared" si="9"/>
        <v>21067.487999999998</v>
      </c>
      <c r="Y38">
        <f t="shared" si="10"/>
        <v>23384.91168</v>
      </c>
      <c r="AA38" s="87">
        <f>H38*1.28</f>
        <v>29928.96</v>
      </c>
    </row>
    <row r="39" spans="1:27" ht="12.75" customHeight="1">
      <c r="A39" s="88" t="s">
        <v>83</v>
      </c>
      <c r="B39" s="60" t="s">
        <v>84</v>
      </c>
      <c r="C39" s="61"/>
      <c r="D39" s="58" t="s">
        <v>82</v>
      </c>
      <c r="E39" s="59"/>
      <c r="F39" s="30" t="s">
        <v>17</v>
      </c>
      <c r="G39" s="30" t="s">
        <v>18</v>
      </c>
      <c r="H39" s="13">
        <f t="shared" si="11"/>
        <v>23382</v>
      </c>
      <c r="I39">
        <f>(H39/100)*5</f>
        <v>1169.1</v>
      </c>
      <c r="J39" s="5">
        <f>H39+I39</f>
        <v>24551.1</v>
      </c>
      <c r="K39">
        <f t="shared" si="1"/>
        <v>4091.85</v>
      </c>
      <c r="L39">
        <v>1761</v>
      </c>
      <c r="M39" s="6">
        <f t="shared" si="2"/>
        <v>10566</v>
      </c>
      <c r="N39">
        <f t="shared" si="12"/>
        <v>12480.9336</v>
      </c>
      <c r="O39" s="3">
        <v>11442</v>
      </c>
      <c r="P39">
        <f t="shared" si="3"/>
        <v>12480</v>
      </c>
      <c r="Q39">
        <f t="shared" si="4"/>
        <v>12917.766275999998</v>
      </c>
      <c r="R39">
        <f t="shared" si="5"/>
        <v>13240.710432899998</v>
      </c>
      <c r="S39">
        <f>R39*1.25</f>
        <v>16550.888041124996</v>
      </c>
      <c r="T39">
        <f>(H39/100)*3.5*1.1</f>
        <v>900.2070000000001</v>
      </c>
      <c r="U39">
        <f t="shared" si="7"/>
        <v>21516.154453462495</v>
      </c>
      <c r="V39">
        <v>25818</v>
      </c>
      <c r="W39">
        <f t="shared" si="8"/>
        <v>24785.28</v>
      </c>
      <c r="X39">
        <f t="shared" si="9"/>
        <v>21067.487999999998</v>
      </c>
      <c r="Y39">
        <f t="shared" si="10"/>
        <v>23384.91168</v>
      </c>
      <c r="AA39" s="87">
        <f>H39*1.28</f>
        <v>29928.96</v>
      </c>
    </row>
    <row r="40" spans="1:27" ht="12.75" customHeight="1">
      <c r="A40" s="88" t="s">
        <v>85</v>
      </c>
      <c r="B40" s="47" t="s">
        <v>86</v>
      </c>
      <c r="C40" s="47"/>
      <c r="D40" s="46" t="s">
        <v>87</v>
      </c>
      <c r="E40" s="46"/>
      <c r="F40" s="30" t="s">
        <v>34</v>
      </c>
      <c r="G40" s="30" t="s">
        <v>18</v>
      </c>
      <c r="H40" s="13">
        <f t="shared" si="11"/>
        <v>26280</v>
      </c>
      <c r="I40">
        <f>(H40/100)*5</f>
        <v>1314</v>
      </c>
      <c r="J40" s="5">
        <f>H40+I40</f>
        <v>27594</v>
      </c>
      <c r="K40">
        <f t="shared" si="1"/>
        <v>4599</v>
      </c>
      <c r="L40">
        <v>1984</v>
      </c>
      <c r="M40" s="6">
        <f t="shared" si="2"/>
        <v>11904</v>
      </c>
      <c r="N40">
        <f t="shared" si="12"/>
        <v>14025.506400000002</v>
      </c>
      <c r="O40" s="3">
        <v>12858</v>
      </c>
      <c r="P40">
        <f t="shared" si="3"/>
        <v>14028</v>
      </c>
      <c r="Q40">
        <f t="shared" si="4"/>
        <v>14516.399124000001</v>
      </c>
      <c r="R40">
        <f t="shared" si="5"/>
        <v>14879.3091021</v>
      </c>
      <c r="S40">
        <f>R40*1.25</f>
        <v>18599.136377625</v>
      </c>
      <c r="T40">
        <f>(H40/100)*3.5*1.1</f>
        <v>1011.7800000000002</v>
      </c>
      <c r="U40">
        <f t="shared" si="7"/>
        <v>24178.8772909125</v>
      </c>
      <c r="V40">
        <v>29016</v>
      </c>
      <c r="W40">
        <f t="shared" si="8"/>
        <v>27855.36</v>
      </c>
      <c r="X40">
        <f t="shared" si="9"/>
        <v>23677.056</v>
      </c>
      <c r="Y40">
        <f t="shared" si="10"/>
        <v>26281.532160000002</v>
      </c>
      <c r="AA40" s="87">
        <f>H40*1.28</f>
        <v>33638.4</v>
      </c>
    </row>
    <row r="41" spans="1:27" ht="12.75" customHeight="1">
      <c r="A41" s="88" t="s">
        <v>88</v>
      </c>
      <c r="B41" s="47" t="s">
        <v>89</v>
      </c>
      <c r="C41" s="47"/>
      <c r="D41" s="46" t="s">
        <v>87</v>
      </c>
      <c r="E41" s="46"/>
      <c r="F41" s="30" t="s">
        <v>17</v>
      </c>
      <c r="G41" s="30" t="s">
        <v>18</v>
      </c>
      <c r="H41" s="13">
        <f t="shared" si="11"/>
        <v>26280</v>
      </c>
      <c r="I41">
        <f>(H41/100)*5</f>
        <v>1314</v>
      </c>
      <c r="J41" s="5">
        <f>H41+I41</f>
        <v>27594</v>
      </c>
      <c r="K41">
        <f t="shared" si="1"/>
        <v>4599</v>
      </c>
      <c r="L41">
        <v>1984</v>
      </c>
      <c r="M41" s="6">
        <f t="shared" si="2"/>
        <v>11904</v>
      </c>
      <c r="N41">
        <f t="shared" si="12"/>
        <v>14025.506400000002</v>
      </c>
      <c r="O41" s="3">
        <v>12858</v>
      </c>
      <c r="P41">
        <f t="shared" si="3"/>
        <v>14028</v>
      </c>
      <c r="Q41">
        <f t="shared" si="4"/>
        <v>14516.399124000001</v>
      </c>
      <c r="R41">
        <f t="shared" si="5"/>
        <v>14879.3091021</v>
      </c>
      <c r="S41">
        <f>R41*1.25</f>
        <v>18599.136377625</v>
      </c>
      <c r="T41">
        <f>(H41/100)*3.5*1.1</f>
        <v>1011.7800000000002</v>
      </c>
      <c r="U41">
        <f t="shared" si="7"/>
        <v>24178.8772909125</v>
      </c>
      <c r="V41">
        <v>29016</v>
      </c>
      <c r="W41">
        <f t="shared" si="8"/>
        <v>27855.36</v>
      </c>
      <c r="X41">
        <f t="shared" si="9"/>
        <v>23677.056</v>
      </c>
      <c r="Y41">
        <f t="shared" si="10"/>
        <v>26281.532160000002</v>
      </c>
      <c r="AA41" s="87">
        <f>H41*1.28</f>
        <v>33638.4</v>
      </c>
    </row>
    <row r="42" spans="1:27" ht="14.25" customHeight="1">
      <c r="A42" s="85" t="s">
        <v>90</v>
      </c>
      <c r="B42" s="71"/>
      <c r="C42" s="71"/>
      <c r="D42" s="71"/>
      <c r="E42" s="71"/>
      <c r="F42" s="71"/>
      <c r="G42" s="71"/>
      <c r="H42" s="71"/>
      <c r="N42">
        <f>O42*1.08</f>
        <v>0</v>
      </c>
      <c r="O42" s="10"/>
      <c r="T42">
        <f>(H42/100)*3.5*1.1</f>
        <v>0</v>
      </c>
      <c r="U42">
        <f t="shared" si="7"/>
        <v>0</v>
      </c>
      <c r="V42">
        <f>U42*1.2</f>
        <v>0</v>
      </c>
      <c r="W42">
        <f t="shared" si="8"/>
        <v>0</v>
      </c>
      <c r="X42">
        <f t="shared" si="9"/>
        <v>0</v>
      </c>
      <c r="Y42">
        <f t="shared" si="10"/>
        <v>0</v>
      </c>
      <c r="AA42" s="87">
        <f>H42*1.28</f>
        <v>0</v>
      </c>
    </row>
    <row r="43" spans="1:27" ht="12.75">
      <c r="A43" s="88" t="s">
        <v>91</v>
      </c>
      <c r="B43" s="40" t="s">
        <v>229</v>
      </c>
      <c r="C43" s="47"/>
      <c r="D43" s="45" t="s">
        <v>329</v>
      </c>
      <c r="E43" s="46"/>
      <c r="F43" s="30" t="s">
        <v>34</v>
      </c>
      <c r="G43" s="30" t="s">
        <v>18</v>
      </c>
      <c r="H43" s="13">
        <f t="shared" si="11"/>
        <v>6006</v>
      </c>
      <c r="I43">
        <f>(H43/100)*5</f>
        <v>300.3</v>
      </c>
      <c r="J43" s="5">
        <f>H43+I43</f>
        <v>6306.3</v>
      </c>
      <c r="K43">
        <f t="shared" si="1"/>
        <v>1051.05</v>
      </c>
      <c r="L43">
        <v>484</v>
      </c>
      <c r="M43" s="6">
        <f t="shared" si="2"/>
        <v>2904</v>
      </c>
      <c r="N43">
        <f t="shared" si="12"/>
        <v>3422.9304000000006</v>
      </c>
      <c r="O43" s="3">
        <v>3138</v>
      </c>
      <c r="P43">
        <f t="shared" si="3"/>
        <v>3420</v>
      </c>
      <c r="Q43">
        <f t="shared" si="4"/>
        <v>3542.7329640000003</v>
      </c>
      <c r="R43">
        <f t="shared" si="5"/>
        <v>3631.3012881</v>
      </c>
      <c r="S43">
        <f aca="true" t="shared" si="13" ref="S43:S69">R43*1.17</f>
        <v>4248.622507077</v>
      </c>
      <c r="T43">
        <f>(H43/100)*3.5*1.1</f>
        <v>231.23100000000002</v>
      </c>
      <c r="U43">
        <f t="shared" si="7"/>
        <v>5523.2092592001</v>
      </c>
      <c r="V43">
        <v>6630</v>
      </c>
      <c r="W43">
        <f t="shared" si="8"/>
        <v>6364.8</v>
      </c>
      <c r="X43">
        <f t="shared" si="9"/>
        <v>5410.08</v>
      </c>
      <c r="Y43">
        <f t="shared" si="10"/>
        <v>6005.188800000001</v>
      </c>
      <c r="AA43" s="87">
        <f>H43*1.28</f>
        <v>7687.68</v>
      </c>
    </row>
    <row r="44" spans="1:27" ht="12.75">
      <c r="A44" s="88" t="s">
        <v>94</v>
      </c>
      <c r="B44" s="40" t="s">
        <v>230</v>
      </c>
      <c r="C44" s="47"/>
      <c r="D44" s="45" t="s">
        <v>329</v>
      </c>
      <c r="E44" s="46"/>
      <c r="F44" s="30" t="s">
        <v>96</v>
      </c>
      <c r="G44" s="30" t="s">
        <v>18</v>
      </c>
      <c r="H44" s="13">
        <f t="shared" si="11"/>
        <v>6006</v>
      </c>
      <c r="I44">
        <f>(H44/100)*5</f>
        <v>300.3</v>
      </c>
      <c r="J44" s="5">
        <f>H44+I44</f>
        <v>6306.3</v>
      </c>
      <c r="K44">
        <f>J44/6</f>
        <v>1051.05</v>
      </c>
      <c r="L44">
        <v>484</v>
      </c>
      <c r="M44" s="6">
        <f t="shared" si="2"/>
        <v>2904</v>
      </c>
      <c r="N44">
        <f t="shared" si="12"/>
        <v>3422.9304000000006</v>
      </c>
      <c r="O44" s="3">
        <v>3138</v>
      </c>
      <c r="P44">
        <f t="shared" si="3"/>
        <v>3420</v>
      </c>
      <c r="Q44">
        <f t="shared" si="4"/>
        <v>3542.7329640000003</v>
      </c>
      <c r="R44">
        <f t="shared" si="5"/>
        <v>3631.3012881</v>
      </c>
      <c r="S44">
        <f t="shared" si="13"/>
        <v>4248.622507077</v>
      </c>
      <c r="T44">
        <f>(H44/100)*3.5*1.1</f>
        <v>231.23100000000002</v>
      </c>
      <c r="U44">
        <f t="shared" si="7"/>
        <v>5523.2092592001</v>
      </c>
      <c r="V44">
        <v>6630</v>
      </c>
      <c r="W44">
        <f t="shared" si="8"/>
        <v>6364.8</v>
      </c>
      <c r="X44">
        <f t="shared" si="9"/>
        <v>5410.08</v>
      </c>
      <c r="Y44">
        <f t="shared" si="10"/>
        <v>6005.188800000001</v>
      </c>
      <c r="AA44" s="87">
        <f>H44*1.28</f>
        <v>7687.68</v>
      </c>
    </row>
    <row r="45" spans="1:27" ht="12.75">
      <c r="A45" s="88" t="s">
        <v>97</v>
      </c>
      <c r="B45" s="40" t="s">
        <v>231</v>
      </c>
      <c r="C45" s="47"/>
      <c r="D45" s="45" t="s">
        <v>329</v>
      </c>
      <c r="E45" s="46"/>
      <c r="F45" s="30" t="s">
        <v>17</v>
      </c>
      <c r="G45" s="30" t="s">
        <v>18</v>
      </c>
      <c r="H45" s="13">
        <f t="shared" si="11"/>
        <v>6006</v>
      </c>
      <c r="I45">
        <f>(H45/100)*5</f>
        <v>300.3</v>
      </c>
      <c r="J45" s="5">
        <f>H45+I45</f>
        <v>6306.3</v>
      </c>
      <c r="K45">
        <f>J45/6</f>
        <v>1051.05</v>
      </c>
      <c r="L45">
        <v>484</v>
      </c>
      <c r="M45" s="6">
        <f t="shared" si="2"/>
        <v>2904</v>
      </c>
      <c r="N45">
        <f t="shared" si="12"/>
        <v>3422.9304000000006</v>
      </c>
      <c r="O45" s="3">
        <v>3138</v>
      </c>
      <c r="P45">
        <f t="shared" si="3"/>
        <v>3420</v>
      </c>
      <c r="Q45">
        <f t="shared" si="4"/>
        <v>3542.7329640000003</v>
      </c>
      <c r="R45">
        <f t="shared" si="5"/>
        <v>3631.3012881</v>
      </c>
      <c r="S45">
        <f t="shared" si="13"/>
        <v>4248.622507077</v>
      </c>
      <c r="T45">
        <f>(H45/100)*3.5*1.1</f>
        <v>231.23100000000002</v>
      </c>
      <c r="U45">
        <f t="shared" si="7"/>
        <v>5523.2092592001</v>
      </c>
      <c r="V45">
        <v>6630</v>
      </c>
      <c r="W45">
        <f t="shared" si="8"/>
        <v>6364.8</v>
      </c>
      <c r="X45">
        <f t="shared" si="9"/>
        <v>5410.08</v>
      </c>
      <c r="Y45">
        <f t="shared" si="10"/>
        <v>6005.188800000001</v>
      </c>
      <c r="AA45" s="87">
        <f>H45*1.28</f>
        <v>7687.68</v>
      </c>
    </row>
    <row r="46" spans="1:27" ht="12.75" customHeight="1">
      <c r="A46" s="88" t="s">
        <v>99</v>
      </c>
      <c r="B46" s="47" t="s">
        <v>92</v>
      </c>
      <c r="C46" s="47"/>
      <c r="D46" s="46" t="s">
        <v>93</v>
      </c>
      <c r="E46" s="46"/>
      <c r="F46" s="30" t="s">
        <v>34</v>
      </c>
      <c r="G46" s="30" t="s">
        <v>18</v>
      </c>
      <c r="H46" s="13">
        <f t="shared" si="11"/>
        <v>10206</v>
      </c>
      <c r="I46">
        <f>(H46/100)*5</f>
        <v>510.3</v>
      </c>
      <c r="J46" s="5">
        <f>H46+I46</f>
        <v>10716.3</v>
      </c>
      <c r="K46">
        <f>J46/6</f>
        <v>1786.05</v>
      </c>
      <c r="L46">
        <v>823</v>
      </c>
      <c r="M46" s="6">
        <f t="shared" si="2"/>
        <v>4938</v>
      </c>
      <c r="N46">
        <f t="shared" si="12"/>
        <v>5818.327200000001</v>
      </c>
      <c r="O46" s="3">
        <v>5334</v>
      </c>
      <c r="P46">
        <f t="shared" si="3"/>
        <v>5820</v>
      </c>
      <c r="Q46">
        <f t="shared" si="4"/>
        <v>6021.9686520000005</v>
      </c>
      <c r="R46">
        <f t="shared" si="5"/>
        <v>6172.5178683</v>
      </c>
      <c r="S46">
        <f t="shared" si="13"/>
        <v>7221.845905911</v>
      </c>
      <c r="T46">
        <f>(H46/100)*3.5*1.1</f>
        <v>392.9310000000001</v>
      </c>
      <c r="U46">
        <f t="shared" si="7"/>
        <v>9388.3996776843</v>
      </c>
      <c r="V46">
        <v>11268</v>
      </c>
      <c r="W46">
        <f t="shared" si="8"/>
        <v>10817.279999999999</v>
      </c>
      <c r="X46">
        <f t="shared" si="9"/>
        <v>9194.687999999998</v>
      </c>
      <c r="Y46">
        <f t="shared" si="10"/>
        <v>10206.103679999998</v>
      </c>
      <c r="AA46" s="87">
        <f>H46*1.28</f>
        <v>13063.68</v>
      </c>
    </row>
    <row r="47" spans="1:27" ht="12.75" customHeight="1">
      <c r="A47" s="88" t="s">
        <v>102</v>
      </c>
      <c r="B47" s="47" t="s">
        <v>95</v>
      </c>
      <c r="C47" s="47"/>
      <c r="D47" s="46" t="s">
        <v>93</v>
      </c>
      <c r="E47" s="46"/>
      <c r="F47" s="30" t="s">
        <v>96</v>
      </c>
      <c r="G47" s="30" t="s">
        <v>18</v>
      </c>
      <c r="H47" s="13">
        <f t="shared" si="11"/>
        <v>10206</v>
      </c>
      <c r="I47">
        <f>(H47/100)*5</f>
        <v>510.3</v>
      </c>
      <c r="J47" s="5">
        <f>H47+I47</f>
        <v>10716.3</v>
      </c>
      <c r="K47">
        <f>J47/6</f>
        <v>1786.05</v>
      </c>
      <c r="L47">
        <v>823</v>
      </c>
      <c r="M47" s="6">
        <f t="shared" si="2"/>
        <v>4938</v>
      </c>
      <c r="N47">
        <f t="shared" si="12"/>
        <v>5818.327200000001</v>
      </c>
      <c r="O47" s="3">
        <v>5334</v>
      </c>
      <c r="P47">
        <f t="shared" si="3"/>
        <v>5820</v>
      </c>
      <c r="Q47">
        <f t="shared" si="4"/>
        <v>6021.9686520000005</v>
      </c>
      <c r="R47">
        <f t="shared" si="5"/>
        <v>6172.5178683</v>
      </c>
      <c r="S47">
        <f t="shared" si="13"/>
        <v>7221.845905911</v>
      </c>
      <c r="T47">
        <f>(H47/100)*3.5*1.1</f>
        <v>392.9310000000001</v>
      </c>
      <c r="U47">
        <f t="shared" si="7"/>
        <v>9388.3996776843</v>
      </c>
      <c r="V47">
        <v>11268</v>
      </c>
      <c r="W47">
        <f t="shared" si="8"/>
        <v>10817.279999999999</v>
      </c>
      <c r="X47">
        <f t="shared" si="9"/>
        <v>9194.687999999998</v>
      </c>
      <c r="Y47">
        <f t="shared" si="10"/>
        <v>10206.103679999998</v>
      </c>
      <c r="AA47" s="87">
        <f>H47*1.28</f>
        <v>13063.68</v>
      </c>
    </row>
    <row r="48" spans="1:27" ht="12.75" customHeight="1">
      <c r="A48" s="88" t="s">
        <v>104</v>
      </c>
      <c r="B48" s="47" t="s">
        <v>98</v>
      </c>
      <c r="C48" s="47"/>
      <c r="D48" s="46" t="s">
        <v>93</v>
      </c>
      <c r="E48" s="46"/>
      <c r="F48" s="30" t="s">
        <v>17</v>
      </c>
      <c r="G48" s="30" t="s">
        <v>18</v>
      </c>
      <c r="H48" s="13">
        <f t="shared" si="11"/>
        <v>10206</v>
      </c>
      <c r="I48">
        <f>(H48/100)*5</f>
        <v>510.3</v>
      </c>
      <c r="J48" s="5">
        <f>H48+I48</f>
        <v>10716.3</v>
      </c>
      <c r="K48">
        <f>J48/6</f>
        <v>1786.05</v>
      </c>
      <c r="L48">
        <v>823</v>
      </c>
      <c r="M48" s="6">
        <f t="shared" si="2"/>
        <v>4938</v>
      </c>
      <c r="N48">
        <f t="shared" si="12"/>
        <v>5818.327200000001</v>
      </c>
      <c r="O48" s="3">
        <v>5334</v>
      </c>
      <c r="P48">
        <f t="shared" si="3"/>
        <v>5820</v>
      </c>
      <c r="Q48">
        <f t="shared" si="4"/>
        <v>6021.9686520000005</v>
      </c>
      <c r="R48">
        <f t="shared" si="5"/>
        <v>6172.5178683</v>
      </c>
      <c r="S48">
        <f t="shared" si="13"/>
        <v>7221.845905911</v>
      </c>
      <c r="T48">
        <f>(H48/100)*3.5*1.1</f>
        <v>392.9310000000001</v>
      </c>
      <c r="U48">
        <f t="shared" si="7"/>
        <v>9388.3996776843</v>
      </c>
      <c r="V48">
        <v>11268</v>
      </c>
      <c r="W48">
        <f t="shared" si="8"/>
        <v>10817.279999999999</v>
      </c>
      <c r="X48">
        <f t="shared" si="9"/>
        <v>9194.687999999998</v>
      </c>
      <c r="Y48">
        <f t="shared" si="10"/>
        <v>10206.103679999998</v>
      </c>
      <c r="AA48" s="87">
        <f>H48*1.28</f>
        <v>13063.68</v>
      </c>
    </row>
    <row r="49" spans="1:27" ht="12.75" customHeight="1">
      <c r="A49" s="88" t="s">
        <v>107</v>
      </c>
      <c r="B49" s="40" t="s">
        <v>232</v>
      </c>
      <c r="C49" s="47"/>
      <c r="D49" s="45" t="s">
        <v>360</v>
      </c>
      <c r="E49" s="46"/>
      <c r="F49" s="30" t="s">
        <v>34</v>
      </c>
      <c r="G49" s="30" t="s">
        <v>18</v>
      </c>
      <c r="H49" s="13">
        <f t="shared" si="11"/>
        <v>6546</v>
      </c>
      <c r="I49">
        <f>(H49/100)*5</f>
        <v>327.29999999999995</v>
      </c>
      <c r="J49" s="5">
        <f>H49+I49</f>
        <v>6873.3</v>
      </c>
      <c r="K49">
        <f>J49/6</f>
        <v>1145.55</v>
      </c>
      <c r="L49">
        <v>528</v>
      </c>
      <c r="M49" s="6">
        <f t="shared" si="2"/>
        <v>3168</v>
      </c>
      <c r="N49">
        <f t="shared" si="12"/>
        <v>3730.5360000000005</v>
      </c>
      <c r="O49" s="3">
        <v>3420</v>
      </c>
      <c r="P49">
        <f t="shared" si="3"/>
        <v>3732</v>
      </c>
      <c r="Q49">
        <f t="shared" si="4"/>
        <v>3861.10476</v>
      </c>
      <c r="R49">
        <f t="shared" si="5"/>
        <v>3957.6323789999997</v>
      </c>
      <c r="S49">
        <f t="shared" si="13"/>
        <v>4630.42988343</v>
      </c>
      <c r="T49">
        <f>(H49/100)*3.5*1.1</f>
        <v>252.02100000000002</v>
      </c>
      <c r="U49">
        <f t="shared" si="7"/>
        <v>6019.558848459</v>
      </c>
      <c r="V49">
        <v>7224</v>
      </c>
      <c r="W49">
        <f t="shared" si="8"/>
        <v>6935.04</v>
      </c>
      <c r="X49">
        <f t="shared" si="9"/>
        <v>5894.784</v>
      </c>
      <c r="Y49">
        <f t="shared" si="10"/>
        <v>6543.21024</v>
      </c>
      <c r="AA49" s="87">
        <f>H49*1.28</f>
        <v>8378.880000000001</v>
      </c>
    </row>
    <row r="50" spans="1:27" ht="12.75" customHeight="1">
      <c r="A50" s="88" t="s">
        <v>110</v>
      </c>
      <c r="B50" s="40" t="s">
        <v>233</v>
      </c>
      <c r="C50" s="47"/>
      <c r="D50" s="45" t="s">
        <v>360</v>
      </c>
      <c r="E50" s="46"/>
      <c r="F50" s="30" t="s">
        <v>96</v>
      </c>
      <c r="G50" s="30" t="s">
        <v>18</v>
      </c>
      <c r="H50" s="13">
        <f t="shared" si="11"/>
        <v>6546</v>
      </c>
      <c r="I50">
        <f>(H50/100)*5</f>
        <v>327.29999999999995</v>
      </c>
      <c r="J50" s="5">
        <f>H50+I50</f>
        <v>6873.3</v>
      </c>
      <c r="K50">
        <f>J50/6</f>
        <v>1145.55</v>
      </c>
      <c r="L50">
        <v>528</v>
      </c>
      <c r="M50" s="6">
        <f t="shared" si="2"/>
        <v>3168</v>
      </c>
      <c r="N50">
        <f t="shared" si="12"/>
        <v>3730.5360000000005</v>
      </c>
      <c r="O50" s="3">
        <v>3420</v>
      </c>
      <c r="P50">
        <f t="shared" si="3"/>
        <v>3732</v>
      </c>
      <c r="Q50">
        <f t="shared" si="4"/>
        <v>3861.10476</v>
      </c>
      <c r="R50">
        <f t="shared" si="5"/>
        <v>3957.6323789999997</v>
      </c>
      <c r="S50">
        <f t="shared" si="13"/>
        <v>4630.42988343</v>
      </c>
      <c r="T50">
        <f>(H50/100)*3.5*1.1</f>
        <v>252.02100000000002</v>
      </c>
      <c r="U50">
        <f t="shared" si="7"/>
        <v>6019.558848459</v>
      </c>
      <c r="V50">
        <v>7224</v>
      </c>
      <c r="W50">
        <f t="shared" si="8"/>
        <v>6935.04</v>
      </c>
      <c r="X50">
        <f t="shared" si="9"/>
        <v>5894.784</v>
      </c>
      <c r="Y50">
        <f t="shared" si="10"/>
        <v>6543.21024</v>
      </c>
      <c r="AA50" s="87">
        <f>H50*1.28</f>
        <v>8378.880000000001</v>
      </c>
    </row>
    <row r="51" spans="1:27" ht="12.75" customHeight="1">
      <c r="A51" s="88" t="s">
        <v>112</v>
      </c>
      <c r="B51" s="40" t="s">
        <v>234</v>
      </c>
      <c r="C51" s="47"/>
      <c r="D51" s="45" t="s">
        <v>360</v>
      </c>
      <c r="E51" s="46"/>
      <c r="F51" s="30" t="s">
        <v>17</v>
      </c>
      <c r="G51" s="30" t="s">
        <v>18</v>
      </c>
      <c r="H51" s="13">
        <f t="shared" si="11"/>
        <v>6546</v>
      </c>
      <c r="I51">
        <f>(H51/100)*5</f>
        <v>327.29999999999995</v>
      </c>
      <c r="J51" s="5">
        <f>H51+I51</f>
        <v>6873.3</v>
      </c>
      <c r="K51">
        <f>J51/6</f>
        <v>1145.55</v>
      </c>
      <c r="L51">
        <v>528</v>
      </c>
      <c r="M51" s="6">
        <f t="shared" si="2"/>
        <v>3168</v>
      </c>
      <c r="N51">
        <f t="shared" si="12"/>
        <v>3730.5360000000005</v>
      </c>
      <c r="O51" s="3">
        <v>3420</v>
      </c>
      <c r="P51">
        <f t="shared" si="3"/>
        <v>3732</v>
      </c>
      <c r="Q51">
        <f t="shared" si="4"/>
        <v>3861.10476</v>
      </c>
      <c r="R51">
        <f t="shared" si="5"/>
        <v>3957.6323789999997</v>
      </c>
      <c r="S51">
        <f t="shared" si="13"/>
        <v>4630.42988343</v>
      </c>
      <c r="T51">
        <f>(H51/100)*3.5*1.1</f>
        <v>252.02100000000002</v>
      </c>
      <c r="U51">
        <f t="shared" si="7"/>
        <v>6019.558848459</v>
      </c>
      <c r="V51">
        <v>7224</v>
      </c>
      <c r="W51">
        <f t="shared" si="8"/>
        <v>6935.04</v>
      </c>
      <c r="X51">
        <f t="shared" si="9"/>
        <v>5894.784</v>
      </c>
      <c r="Y51">
        <f t="shared" si="10"/>
        <v>6543.21024</v>
      </c>
      <c r="AA51" s="87">
        <f>H51*1.28</f>
        <v>8378.880000000001</v>
      </c>
    </row>
    <row r="52" spans="1:27" ht="12.75" customHeight="1">
      <c r="A52" s="89" t="s">
        <v>252</v>
      </c>
      <c r="B52" s="47" t="s">
        <v>100</v>
      </c>
      <c r="C52" s="47"/>
      <c r="D52" s="46" t="s">
        <v>101</v>
      </c>
      <c r="E52" s="46"/>
      <c r="F52" s="30" t="s">
        <v>34</v>
      </c>
      <c r="G52" s="30" t="s">
        <v>18</v>
      </c>
      <c r="H52" s="13">
        <f t="shared" si="11"/>
        <v>11364</v>
      </c>
      <c r="I52">
        <f>(H52/100)*5</f>
        <v>568.2</v>
      </c>
      <c r="J52" s="5">
        <f>H52+I52</f>
        <v>11932.2</v>
      </c>
      <c r="K52">
        <f>J52/6</f>
        <v>1988.7</v>
      </c>
      <c r="L52">
        <v>917</v>
      </c>
      <c r="M52" s="6">
        <f t="shared" si="2"/>
        <v>5502</v>
      </c>
      <c r="N52">
        <f t="shared" si="12"/>
        <v>6479.352000000001</v>
      </c>
      <c r="O52" s="3">
        <v>5940</v>
      </c>
      <c r="P52">
        <f t="shared" si="3"/>
        <v>6480</v>
      </c>
      <c r="Q52">
        <f t="shared" si="4"/>
        <v>6706.12932</v>
      </c>
      <c r="R52">
        <f t="shared" si="5"/>
        <v>6873.782552999999</v>
      </c>
      <c r="S52">
        <f t="shared" si="13"/>
        <v>8042.325587009998</v>
      </c>
      <c r="T52">
        <f>(H52/100)*3.5*1.1</f>
        <v>437.51400000000007</v>
      </c>
      <c r="U52">
        <f t="shared" si="7"/>
        <v>10455.023263112998</v>
      </c>
      <c r="V52">
        <v>12546</v>
      </c>
      <c r="W52">
        <f t="shared" si="8"/>
        <v>12044.16</v>
      </c>
      <c r="X52">
        <f t="shared" si="9"/>
        <v>10237.536</v>
      </c>
      <c r="Y52">
        <f t="shared" si="10"/>
        <v>11363.664960000002</v>
      </c>
      <c r="AA52" s="87">
        <f>H52*1.28</f>
        <v>14545.92</v>
      </c>
    </row>
    <row r="53" spans="1:27" ht="12.75" customHeight="1">
      <c r="A53" s="88" t="s">
        <v>116</v>
      </c>
      <c r="B53" s="47" t="s">
        <v>103</v>
      </c>
      <c r="C53" s="47"/>
      <c r="D53" s="46" t="s">
        <v>101</v>
      </c>
      <c r="E53" s="46"/>
      <c r="F53" s="30" t="s">
        <v>96</v>
      </c>
      <c r="G53" s="30" t="s">
        <v>18</v>
      </c>
      <c r="H53" s="13">
        <f t="shared" si="11"/>
        <v>11364</v>
      </c>
      <c r="I53">
        <f>(H53/100)*5</f>
        <v>568.2</v>
      </c>
      <c r="J53" s="5">
        <f>H53+I53</f>
        <v>11932.2</v>
      </c>
      <c r="K53">
        <f>J53/6</f>
        <v>1988.7</v>
      </c>
      <c r="L53">
        <v>917</v>
      </c>
      <c r="M53" s="6">
        <f t="shared" si="2"/>
        <v>5502</v>
      </c>
      <c r="N53">
        <f t="shared" si="12"/>
        <v>6479.352000000001</v>
      </c>
      <c r="O53" s="3">
        <v>5940</v>
      </c>
      <c r="P53">
        <f t="shared" si="3"/>
        <v>6480</v>
      </c>
      <c r="Q53">
        <f t="shared" si="4"/>
        <v>6706.12932</v>
      </c>
      <c r="R53">
        <f t="shared" si="5"/>
        <v>6873.782552999999</v>
      </c>
      <c r="S53">
        <f t="shared" si="13"/>
        <v>8042.325587009998</v>
      </c>
      <c r="T53">
        <f>(H53/100)*3.5*1.1</f>
        <v>437.51400000000007</v>
      </c>
      <c r="U53">
        <f t="shared" si="7"/>
        <v>10455.023263112998</v>
      </c>
      <c r="V53">
        <v>12546</v>
      </c>
      <c r="W53">
        <f t="shared" si="8"/>
        <v>12044.16</v>
      </c>
      <c r="X53">
        <f t="shared" si="9"/>
        <v>10237.536</v>
      </c>
      <c r="Y53">
        <f t="shared" si="10"/>
        <v>11363.664960000002</v>
      </c>
      <c r="AA53" s="87">
        <f>H53*1.28</f>
        <v>14545.92</v>
      </c>
    </row>
    <row r="54" spans="1:27" ht="12.75" customHeight="1">
      <c r="A54" s="88" t="s">
        <v>118</v>
      </c>
      <c r="B54" s="47" t="s">
        <v>105</v>
      </c>
      <c r="C54" s="47"/>
      <c r="D54" s="46" t="s">
        <v>101</v>
      </c>
      <c r="E54" s="46"/>
      <c r="F54" s="30" t="s">
        <v>17</v>
      </c>
      <c r="G54" s="30" t="s">
        <v>18</v>
      </c>
      <c r="H54" s="13">
        <f t="shared" si="11"/>
        <v>11364</v>
      </c>
      <c r="I54">
        <f>(H54/100)*5</f>
        <v>568.2</v>
      </c>
      <c r="J54" s="5">
        <f>H54+I54</f>
        <v>11932.2</v>
      </c>
      <c r="K54">
        <f>J54/6</f>
        <v>1988.7</v>
      </c>
      <c r="L54">
        <v>917</v>
      </c>
      <c r="M54" s="6">
        <f t="shared" si="2"/>
        <v>5502</v>
      </c>
      <c r="N54">
        <f t="shared" si="12"/>
        <v>6479.352000000001</v>
      </c>
      <c r="O54" s="3">
        <v>5940</v>
      </c>
      <c r="P54">
        <f t="shared" si="3"/>
        <v>6480</v>
      </c>
      <c r="Q54">
        <f t="shared" si="4"/>
        <v>6706.12932</v>
      </c>
      <c r="R54">
        <f t="shared" si="5"/>
        <v>6873.782552999999</v>
      </c>
      <c r="S54">
        <f t="shared" si="13"/>
        <v>8042.325587009998</v>
      </c>
      <c r="T54">
        <f>(H54/100)*3.5*1.1</f>
        <v>437.51400000000007</v>
      </c>
      <c r="U54">
        <f t="shared" si="7"/>
        <v>10455.023263112998</v>
      </c>
      <c r="V54">
        <v>12546</v>
      </c>
      <c r="W54">
        <f t="shared" si="8"/>
        <v>12044.16</v>
      </c>
      <c r="X54">
        <f t="shared" si="9"/>
        <v>10237.536</v>
      </c>
      <c r="Y54">
        <f t="shared" si="10"/>
        <v>11363.664960000002</v>
      </c>
      <c r="AA54" s="87">
        <f>H54*1.28</f>
        <v>14545.92</v>
      </c>
    </row>
    <row r="55" spans="1:27" ht="12.75" customHeight="1">
      <c r="A55" s="88" t="s">
        <v>120</v>
      </c>
      <c r="B55" s="40" t="s">
        <v>235</v>
      </c>
      <c r="C55" s="47"/>
      <c r="D55" s="45" t="s">
        <v>238</v>
      </c>
      <c r="E55" s="46"/>
      <c r="F55" s="30" t="s">
        <v>34</v>
      </c>
      <c r="G55" s="30" t="s">
        <v>18</v>
      </c>
      <c r="H55" s="13">
        <f t="shared" si="11"/>
        <v>13416</v>
      </c>
      <c r="I55">
        <f>(H55/100)*5</f>
        <v>670.8</v>
      </c>
      <c r="J55" s="5">
        <f>H55+I55</f>
        <v>14086.8</v>
      </c>
      <c r="K55">
        <f>J55/6</f>
        <v>2347.7999999999997</v>
      </c>
      <c r="L55">
        <v>1082</v>
      </c>
      <c r="M55" s="6">
        <f t="shared" si="2"/>
        <v>6492</v>
      </c>
      <c r="N55">
        <f t="shared" si="12"/>
        <v>7650.8712000000005</v>
      </c>
      <c r="O55" s="3">
        <v>7014</v>
      </c>
      <c r="P55">
        <f t="shared" si="3"/>
        <v>7650</v>
      </c>
      <c r="Q55">
        <f t="shared" si="4"/>
        <v>7918.6516919999995</v>
      </c>
      <c r="R55">
        <f t="shared" si="5"/>
        <v>8116.617984299999</v>
      </c>
      <c r="S55">
        <f t="shared" si="13"/>
        <v>9496.443041630999</v>
      </c>
      <c r="T55">
        <f>(H55/100)*3.5*1.1</f>
        <v>516.5160000000001</v>
      </c>
      <c r="U55">
        <f t="shared" si="7"/>
        <v>12345.375954120298</v>
      </c>
      <c r="V55">
        <v>14814</v>
      </c>
      <c r="W55">
        <f t="shared" si="8"/>
        <v>14221.439999999999</v>
      </c>
      <c r="X55">
        <f t="shared" si="9"/>
        <v>12088.223999999998</v>
      </c>
      <c r="Y55">
        <f t="shared" si="10"/>
        <v>13417.92864</v>
      </c>
      <c r="AA55" s="87">
        <f>H55*1.28</f>
        <v>17172.48</v>
      </c>
    </row>
    <row r="56" spans="1:27" ht="12.75" customHeight="1">
      <c r="A56" s="88" t="s">
        <v>123</v>
      </c>
      <c r="B56" s="40" t="s">
        <v>236</v>
      </c>
      <c r="C56" s="47"/>
      <c r="D56" s="45" t="s">
        <v>238</v>
      </c>
      <c r="E56" s="46"/>
      <c r="F56" s="30" t="s">
        <v>96</v>
      </c>
      <c r="G56" s="30" t="s">
        <v>18</v>
      </c>
      <c r="H56" s="13">
        <f t="shared" si="11"/>
        <v>13416</v>
      </c>
      <c r="I56">
        <f>(H56/100)*5</f>
        <v>670.8</v>
      </c>
      <c r="J56" s="5">
        <f>H56+I56</f>
        <v>14086.8</v>
      </c>
      <c r="K56">
        <f>J56/6</f>
        <v>2347.7999999999997</v>
      </c>
      <c r="L56">
        <v>1082</v>
      </c>
      <c r="M56" s="6">
        <f t="shared" si="2"/>
        <v>6492</v>
      </c>
      <c r="N56">
        <f t="shared" si="12"/>
        <v>7650.8712000000005</v>
      </c>
      <c r="O56" s="3">
        <v>7014</v>
      </c>
      <c r="P56">
        <f t="shared" si="3"/>
        <v>7650</v>
      </c>
      <c r="Q56">
        <f t="shared" si="4"/>
        <v>7918.6516919999995</v>
      </c>
      <c r="R56">
        <f t="shared" si="5"/>
        <v>8116.617984299999</v>
      </c>
      <c r="S56">
        <f t="shared" si="13"/>
        <v>9496.443041630999</v>
      </c>
      <c r="T56">
        <f>(H56/100)*3.5*1.1</f>
        <v>516.5160000000001</v>
      </c>
      <c r="U56">
        <f t="shared" si="7"/>
        <v>12345.375954120298</v>
      </c>
      <c r="V56">
        <v>14814</v>
      </c>
      <c r="W56">
        <f t="shared" si="8"/>
        <v>14221.439999999999</v>
      </c>
      <c r="X56">
        <f t="shared" si="9"/>
        <v>12088.223999999998</v>
      </c>
      <c r="Y56">
        <f t="shared" si="10"/>
        <v>13417.92864</v>
      </c>
      <c r="AA56" s="87">
        <f>H56*1.28</f>
        <v>17172.48</v>
      </c>
    </row>
    <row r="57" spans="1:27" ht="12.75" customHeight="1">
      <c r="A57" s="88" t="s">
        <v>125</v>
      </c>
      <c r="B57" s="40" t="s">
        <v>237</v>
      </c>
      <c r="C57" s="47"/>
      <c r="D57" s="45" t="s">
        <v>238</v>
      </c>
      <c r="E57" s="46"/>
      <c r="F57" s="30" t="s">
        <v>17</v>
      </c>
      <c r="G57" s="30" t="s">
        <v>18</v>
      </c>
      <c r="H57" s="13">
        <f t="shared" si="11"/>
        <v>13416</v>
      </c>
      <c r="I57">
        <f>(H57/100)*5</f>
        <v>670.8</v>
      </c>
      <c r="J57" s="5">
        <f>H57+I57</f>
        <v>14086.8</v>
      </c>
      <c r="K57">
        <f>J57/6</f>
        <v>2347.7999999999997</v>
      </c>
      <c r="L57">
        <v>1082</v>
      </c>
      <c r="M57" s="6">
        <f t="shared" si="2"/>
        <v>6492</v>
      </c>
      <c r="N57">
        <f t="shared" si="12"/>
        <v>7650.8712000000005</v>
      </c>
      <c r="O57" s="3">
        <v>7014</v>
      </c>
      <c r="P57">
        <f t="shared" si="3"/>
        <v>7650</v>
      </c>
      <c r="Q57">
        <f t="shared" si="4"/>
        <v>7918.6516919999995</v>
      </c>
      <c r="R57">
        <f t="shared" si="5"/>
        <v>8116.617984299999</v>
      </c>
      <c r="S57">
        <f t="shared" si="13"/>
        <v>9496.443041630999</v>
      </c>
      <c r="T57">
        <f>(H57/100)*3.5*1.1</f>
        <v>516.5160000000001</v>
      </c>
      <c r="U57">
        <f t="shared" si="7"/>
        <v>12345.375954120298</v>
      </c>
      <c r="V57">
        <v>14814</v>
      </c>
      <c r="W57">
        <f t="shared" si="8"/>
        <v>14221.439999999999</v>
      </c>
      <c r="X57">
        <f t="shared" si="9"/>
        <v>12088.223999999998</v>
      </c>
      <c r="Y57">
        <f t="shared" si="10"/>
        <v>13417.92864</v>
      </c>
      <c r="AA57" s="87">
        <f>H57*1.28</f>
        <v>17172.48</v>
      </c>
    </row>
    <row r="58" spans="1:27" ht="12.75" customHeight="1">
      <c r="A58" s="88" t="s">
        <v>127</v>
      </c>
      <c r="B58" s="40" t="s">
        <v>239</v>
      </c>
      <c r="C58" s="47"/>
      <c r="D58" s="45" t="s">
        <v>242</v>
      </c>
      <c r="E58" s="46"/>
      <c r="F58" s="30" t="s">
        <v>34</v>
      </c>
      <c r="G58" s="30" t="s">
        <v>18</v>
      </c>
      <c r="H58" s="13">
        <f t="shared" si="11"/>
        <v>8658</v>
      </c>
      <c r="I58">
        <f>(H58/100)*5</f>
        <v>432.9</v>
      </c>
      <c r="J58" s="5">
        <f>H58+I58</f>
        <v>9090.9</v>
      </c>
      <c r="K58">
        <f>J58/6</f>
        <v>1515.1499999999999</v>
      </c>
      <c r="L58">
        <v>698</v>
      </c>
      <c r="M58" s="6">
        <f t="shared" si="2"/>
        <v>4188</v>
      </c>
      <c r="N58">
        <f t="shared" si="12"/>
        <v>4934.7792</v>
      </c>
      <c r="O58" s="3">
        <v>4524</v>
      </c>
      <c r="P58">
        <f t="shared" si="3"/>
        <v>4932</v>
      </c>
      <c r="Q58">
        <f t="shared" si="4"/>
        <v>5107.496472</v>
      </c>
      <c r="R58">
        <f t="shared" si="5"/>
        <v>5235.183883799999</v>
      </c>
      <c r="S58">
        <f t="shared" si="13"/>
        <v>6125.165144045999</v>
      </c>
      <c r="T58">
        <f>(H58/100)*3.5*1.1</f>
        <v>333.33299999999997</v>
      </c>
      <c r="U58">
        <f t="shared" si="7"/>
        <v>7962.714687259799</v>
      </c>
      <c r="V58">
        <v>9558</v>
      </c>
      <c r="W58">
        <f t="shared" si="8"/>
        <v>9175.68</v>
      </c>
      <c r="X58">
        <f t="shared" si="9"/>
        <v>7799.328</v>
      </c>
      <c r="Y58">
        <f t="shared" si="10"/>
        <v>8657.25408</v>
      </c>
      <c r="AA58" s="87">
        <f>H58*1.28</f>
        <v>11082.24</v>
      </c>
    </row>
    <row r="59" spans="1:27" ht="12.75" customHeight="1">
      <c r="A59" s="88" t="s">
        <v>129</v>
      </c>
      <c r="B59" s="40" t="s">
        <v>240</v>
      </c>
      <c r="C59" s="47"/>
      <c r="D59" s="45" t="s">
        <v>242</v>
      </c>
      <c r="E59" s="46"/>
      <c r="F59" s="30" t="s">
        <v>96</v>
      </c>
      <c r="G59" s="30" t="s">
        <v>18</v>
      </c>
      <c r="H59" s="13">
        <f t="shared" si="11"/>
        <v>8658</v>
      </c>
      <c r="I59">
        <f>(H59/100)*5</f>
        <v>432.9</v>
      </c>
      <c r="J59" s="5">
        <f>H59+I59</f>
        <v>9090.9</v>
      </c>
      <c r="K59">
        <f>J59/6</f>
        <v>1515.1499999999999</v>
      </c>
      <c r="L59">
        <v>698</v>
      </c>
      <c r="M59" s="6">
        <f t="shared" si="2"/>
        <v>4188</v>
      </c>
      <c r="N59">
        <f t="shared" si="12"/>
        <v>4934.7792</v>
      </c>
      <c r="O59" s="3">
        <v>4524</v>
      </c>
      <c r="P59">
        <f t="shared" si="3"/>
        <v>4932</v>
      </c>
      <c r="Q59">
        <f t="shared" si="4"/>
        <v>5107.496472</v>
      </c>
      <c r="R59">
        <f t="shared" si="5"/>
        <v>5235.183883799999</v>
      </c>
      <c r="S59">
        <f t="shared" si="13"/>
        <v>6125.165144045999</v>
      </c>
      <c r="T59">
        <f>(H59/100)*3.5*1.1</f>
        <v>333.33299999999997</v>
      </c>
      <c r="U59">
        <f t="shared" si="7"/>
        <v>7962.714687259799</v>
      </c>
      <c r="V59">
        <v>9558</v>
      </c>
      <c r="W59">
        <f t="shared" si="8"/>
        <v>9175.68</v>
      </c>
      <c r="X59">
        <f t="shared" si="9"/>
        <v>7799.328</v>
      </c>
      <c r="Y59">
        <f t="shared" si="10"/>
        <v>8657.25408</v>
      </c>
      <c r="AA59" s="87">
        <f>H59*1.28</f>
        <v>11082.24</v>
      </c>
    </row>
    <row r="60" spans="1:27" ht="12.75" customHeight="1">
      <c r="A60" s="88" t="s">
        <v>131</v>
      </c>
      <c r="B60" s="40" t="s">
        <v>241</v>
      </c>
      <c r="C60" s="47"/>
      <c r="D60" s="45" t="s">
        <v>242</v>
      </c>
      <c r="E60" s="46"/>
      <c r="F60" s="30" t="s">
        <v>17</v>
      </c>
      <c r="G60" s="30" t="s">
        <v>18</v>
      </c>
      <c r="H60" s="13">
        <f t="shared" si="11"/>
        <v>8658</v>
      </c>
      <c r="I60">
        <f>(H60/100)*5</f>
        <v>432.9</v>
      </c>
      <c r="J60" s="5">
        <f>H60+I60</f>
        <v>9090.9</v>
      </c>
      <c r="K60">
        <f>J60/6</f>
        <v>1515.1499999999999</v>
      </c>
      <c r="L60">
        <v>698</v>
      </c>
      <c r="M60" s="6">
        <f t="shared" si="2"/>
        <v>4188</v>
      </c>
      <c r="N60">
        <f t="shared" si="12"/>
        <v>4934.7792</v>
      </c>
      <c r="O60" s="3">
        <v>4524</v>
      </c>
      <c r="P60">
        <f t="shared" si="3"/>
        <v>4932</v>
      </c>
      <c r="Q60">
        <f t="shared" si="4"/>
        <v>5107.496472</v>
      </c>
      <c r="R60">
        <f t="shared" si="5"/>
        <v>5235.183883799999</v>
      </c>
      <c r="S60">
        <f t="shared" si="13"/>
        <v>6125.165144045999</v>
      </c>
      <c r="T60">
        <f>(H60/100)*3.5*1.1</f>
        <v>333.33299999999997</v>
      </c>
      <c r="U60">
        <f t="shared" si="7"/>
        <v>7962.714687259799</v>
      </c>
      <c r="V60">
        <v>9558</v>
      </c>
      <c r="W60">
        <f t="shared" si="8"/>
        <v>9175.68</v>
      </c>
      <c r="X60">
        <f t="shared" si="9"/>
        <v>7799.328</v>
      </c>
      <c r="Y60">
        <f t="shared" si="10"/>
        <v>8657.25408</v>
      </c>
      <c r="AA60" s="87">
        <f>H60*1.28</f>
        <v>11082.24</v>
      </c>
    </row>
    <row r="61" spans="1:27" ht="12.75" customHeight="1">
      <c r="A61" s="88" t="s">
        <v>133</v>
      </c>
      <c r="B61" s="40" t="s">
        <v>243</v>
      </c>
      <c r="C61" s="47"/>
      <c r="D61" s="45" t="s">
        <v>275</v>
      </c>
      <c r="E61" s="46"/>
      <c r="F61" s="30" t="s">
        <v>34</v>
      </c>
      <c r="G61" s="30" t="s">
        <v>18</v>
      </c>
      <c r="H61" s="13">
        <f t="shared" si="11"/>
        <v>12672</v>
      </c>
      <c r="I61">
        <f>(H61/100)*5</f>
        <v>633.6</v>
      </c>
      <c r="J61" s="5">
        <f>H61+I61</f>
        <v>13305.6</v>
      </c>
      <c r="K61">
        <f>J61/6</f>
        <v>2217.6</v>
      </c>
      <c r="L61">
        <v>1022</v>
      </c>
      <c r="M61" s="6">
        <f t="shared" si="2"/>
        <v>6132</v>
      </c>
      <c r="N61">
        <f t="shared" si="12"/>
        <v>7225.4592</v>
      </c>
      <c r="O61" s="3">
        <v>6624</v>
      </c>
      <c r="P61">
        <f t="shared" si="3"/>
        <v>7224</v>
      </c>
      <c r="Q61">
        <f t="shared" si="4"/>
        <v>7478.350272</v>
      </c>
      <c r="R61">
        <f t="shared" si="5"/>
        <v>7665.309028799999</v>
      </c>
      <c r="S61">
        <f t="shared" si="13"/>
        <v>8968.411563696</v>
      </c>
      <c r="T61">
        <f>(H61/100)*3.5*1.1</f>
        <v>487.872</v>
      </c>
      <c r="U61">
        <f t="shared" si="7"/>
        <v>11658.9350328048</v>
      </c>
      <c r="V61">
        <v>13992</v>
      </c>
      <c r="W61">
        <f t="shared" si="8"/>
        <v>13432.32</v>
      </c>
      <c r="X61">
        <f t="shared" si="9"/>
        <v>11417.472</v>
      </c>
      <c r="Y61">
        <f t="shared" si="10"/>
        <v>12673.39392</v>
      </c>
      <c r="AA61" s="87">
        <f>H61*1.28</f>
        <v>16220.16</v>
      </c>
    </row>
    <row r="62" spans="1:27" ht="12.75" customHeight="1">
      <c r="A62" s="88" t="s">
        <v>136</v>
      </c>
      <c r="B62" s="40" t="s">
        <v>244</v>
      </c>
      <c r="C62" s="47"/>
      <c r="D62" s="45" t="s">
        <v>275</v>
      </c>
      <c r="E62" s="46"/>
      <c r="F62" s="30" t="s">
        <v>96</v>
      </c>
      <c r="G62" s="30" t="s">
        <v>18</v>
      </c>
      <c r="H62" s="13">
        <f t="shared" si="11"/>
        <v>12672</v>
      </c>
      <c r="I62">
        <f>(H62/100)*5</f>
        <v>633.6</v>
      </c>
      <c r="J62" s="5">
        <f>H62+I62</f>
        <v>13305.6</v>
      </c>
      <c r="K62">
        <f>J62/6</f>
        <v>2217.6</v>
      </c>
      <c r="L62">
        <v>1022</v>
      </c>
      <c r="M62" s="6">
        <f t="shared" si="2"/>
        <v>6132</v>
      </c>
      <c r="N62">
        <f t="shared" si="12"/>
        <v>7225.4592</v>
      </c>
      <c r="O62" s="3">
        <v>6624</v>
      </c>
      <c r="P62">
        <f t="shared" si="3"/>
        <v>7224</v>
      </c>
      <c r="Q62">
        <f t="shared" si="4"/>
        <v>7478.350272</v>
      </c>
      <c r="R62">
        <f t="shared" si="5"/>
        <v>7665.309028799999</v>
      </c>
      <c r="S62">
        <f t="shared" si="13"/>
        <v>8968.411563696</v>
      </c>
      <c r="T62">
        <f>(H62/100)*3.5*1.1</f>
        <v>487.872</v>
      </c>
      <c r="U62">
        <f t="shared" si="7"/>
        <v>11658.9350328048</v>
      </c>
      <c r="V62">
        <v>13992</v>
      </c>
      <c r="W62">
        <f t="shared" si="8"/>
        <v>13432.32</v>
      </c>
      <c r="X62">
        <f t="shared" si="9"/>
        <v>11417.472</v>
      </c>
      <c r="Y62">
        <f t="shared" si="10"/>
        <v>12673.39392</v>
      </c>
      <c r="AA62" s="87">
        <f>H62*1.28</f>
        <v>16220.16</v>
      </c>
    </row>
    <row r="63" spans="1:27" ht="12.75" customHeight="1">
      <c r="A63" s="88" t="s">
        <v>138</v>
      </c>
      <c r="B63" s="40" t="s">
        <v>245</v>
      </c>
      <c r="C63" s="47"/>
      <c r="D63" s="45" t="s">
        <v>275</v>
      </c>
      <c r="E63" s="46"/>
      <c r="F63" s="30" t="s">
        <v>17</v>
      </c>
      <c r="G63" s="30" t="s">
        <v>18</v>
      </c>
      <c r="H63" s="13">
        <f t="shared" si="11"/>
        <v>12672</v>
      </c>
      <c r="I63">
        <f>(H63/100)*5</f>
        <v>633.6</v>
      </c>
      <c r="J63" s="5">
        <f>H63+I63</f>
        <v>13305.6</v>
      </c>
      <c r="K63">
        <f>J63/6</f>
        <v>2217.6</v>
      </c>
      <c r="L63">
        <v>1022</v>
      </c>
      <c r="M63" s="6">
        <f t="shared" si="2"/>
        <v>6132</v>
      </c>
      <c r="N63">
        <f t="shared" si="12"/>
        <v>7225.4592</v>
      </c>
      <c r="O63" s="3">
        <v>6624</v>
      </c>
      <c r="P63">
        <f t="shared" si="3"/>
        <v>7224</v>
      </c>
      <c r="Q63">
        <f t="shared" si="4"/>
        <v>7478.350272</v>
      </c>
      <c r="R63">
        <f t="shared" si="5"/>
        <v>7665.309028799999</v>
      </c>
      <c r="S63">
        <f t="shared" si="13"/>
        <v>8968.411563696</v>
      </c>
      <c r="T63">
        <f>(H63/100)*3.5*1.1</f>
        <v>487.872</v>
      </c>
      <c r="U63">
        <f t="shared" si="7"/>
        <v>11658.9350328048</v>
      </c>
      <c r="V63">
        <v>13992</v>
      </c>
      <c r="W63">
        <f t="shared" si="8"/>
        <v>13432.32</v>
      </c>
      <c r="X63">
        <f t="shared" si="9"/>
        <v>11417.472</v>
      </c>
      <c r="Y63">
        <f t="shared" si="10"/>
        <v>12673.39392</v>
      </c>
      <c r="AA63" s="87">
        <f>H63*1.28</f>
        <v>16220.16</v>
      </c>
    </row>
    <row r="64" spans="1:27" ht="12.75" customHeight="1">
      <c r="A64" s="88" t="s">
        <v>140</v>
      </c>
      <c r="B64" s="40" t="s">
        <v>246</v>
      </c>
      <c r="C64" s="47"/>
      <c r="D64" s="45" t="s">
        <v>276</v>
      </c>
      <c r="E64" s="46"/>
      <c r="F64" s="30" t="s">
        <v>34</v>
      </c>
      <c r="G64" s="30" t="s">
        <v>18</v>
      </c>
      <c r="H64" s="13">
        <f t="shared" si="11"/>
        <v>15324</v>
      </c>
      <c r="I64">
        <f>(H64/100)*5</f>
        <v>766.2</v>
      </c>
      <c r="J64" s="5">
        <f>H64+I64</f>
        <v>16090.2</v>
      </c>
      <c r="K64">
        <f>J64/6</f>
        <v>2681.7000000000003</v>
      </c>
      <c r="L64">
        <v>1236</v>
      </c>
      <c r="M64" s="6">
        <f t="shared" si="2"/>
        <v>7416</v>
      </c>
      <c r="N64">
        <f t="shared" si="12"/>
        <v>8737.308</v>
      </c>
      <c r="O64" s="3">
        <v>8010</v>
      </c>
      <c r="P64">
        <f t="shared" si="3"/>
        <v>8736</v>
      </c>
      <c r="Q64">
        <f t="shared" si="4"/>
        <v>9043.11378</v>
      </c>
      <c r="R64">
        <f t="shared" si="5"/>
        <v>9269.1916245</v>
      </c>
      <c r="S64">
        <f t="shared" si="13"/>
        <v>10844.954200664999</v>
      </c>
      <c r="T64">
        <f>(H64/100)*3.5*1.1</f>
        <v>589.974</v>
      </c>
      <c r="U64">
        <f t="shared" si="7"/>
        <v>14098.4404608645</v>
      </c>
      <c r="V64">
        <v>16920</v>
      </c>
      <c r="W64">
        <f t="shared" si="8"/>
        <v>16243.199999999999</v>
      </c>
      <c r="X64">
        <f t="shared" si="9"/>
        <v>13806.72</v>
      </c>
      <c r="Y64">
        <f t="shared" si="10"/>
        <v>15325.459200000001</v>
      </c>
      <c r="AA64" s="87">
        <f>H64*1.28</f>
        <v>19614.72</v>
      </c>
    </row>
    <row r="65" spans="1:27" ht="12.75" customHeight="1">
      <c r="A65" s="88" t="s">
        <v>143</v>
      </c>
      <c r="B65" s="40" t="s">
        <v>247</v>
      </c>
      <c r="C65" s="47"/>
      <c r="D65" s="45" t="s">
        <v>276</v>
      </c>
      <c r="E65" s="46"/>
      <c r="F65" s="30" t="s">
        <v>96</v>
      </c>
      <c r="G65" s="30" t="s">
        <v>18</v>
      </c>
      <c r="H65" s="13">
        <f t="shared" si="11"/>
        <v>15324</v>
      </c>
      <c r="I65">
        <f>(H65/100)*5</f>
        <v>766.2</v>
      </c>
      <c r="J65" s="5">
        <f>H65+I65</f>
        <v>16090.2</v>
      </c>
      <c r="K65">
        <f>J65/6</f>
        <v>2681.7000000000003</v>
      </c>
      <c r="L65">
        <v>1236</v>
      </c>
      <c r="M65" s="6">
        <f t="shared" si="2"/>
        <v>7416</v>
      </c>
      <c r="N65">
        <f t="shared" si="12"/>
        <v>8737.308</v>
      </c>
      <c r="O65" s="3">
        <v>8010</v>
      </c>
      <c r="P65">
        <f t="shared" si="3"/>
        <v>8736</v>
      </c>
      <c r="Q65">
        <f t="shared" si="4"/>
        <v>9043.11378</v>
      </c>
      <c r="R65">
        <f t="shared" si="5"/>
        <v>9269.1916245</v>
      </c>
      <c r="S65">
        <f t="shared" si="13"/>
        <v>10844.954200664999</v>
      </c>
      <c r="T65">
        <f>(H65/100)*3.5*1.1</f>
        <v>589.974</v>
      </c>
      <c r="U65">
        <f t="shared" si="7"/>
        <v>14098.4404608645</v>
      </c>
      <c r="V65">
        <v>16920</v>
      </c>
      <c r="W65">
        <f t="shared" si="8"/>
        <v>16243.199999999999</v>
      </c>
      <c r="X65">
        <f t="shared" si="9"/>
        <v>13806.72</v>
      </c>
      <c r="Y65">
        <f t="shared" si="10"/>
        <v>15325.459200000001</v>
      </c>
      <c r="AA65" s="87">
        <f>H65*1.28</f>
        <v>19614.72</v>
      </c>
    </row>
    <row r="66" spans="1:27" ht="12.75" customHeight="1">
      <c r="A66" s="88" t="s">
        <v>145</v>
      </c>
      <c r="B66" s="40" t="s">
        <v>248</v>
      </c>
      <c r="C66" s="47"/>
      <c r="D66" s="45" t="s">
        <v>276</v>
      </c>
      <c r="E66" s="46"/>
      <c r="F66" s="30" t="s">
        <v>17</v>
      </c>
      <c r="G66" s="30" t="s">
        <v>18</v>
      </c>
      <c r="H66" s="13">
        <f t="shared" si="11"/>
        <v>15324</v>
      </c>
      <c r="I66">
        <f>(H66/100)*5</f>
        <v>766.2</v>
      </c>
      <c r="J66" s="5">
        <f>H66+I66</f>
        <v>16090.2</v>
      </c>
      <c r="K66">
        <f>J66/6</f>
        <v>2681.7000000000003</v>
      </c>
      <c r="L66">
        <v>1236</v>
      </c>
      <c r="M66" s="6">
        <f t="shared" si="2"/>
        <v>7416</v>
      </c>
      <c r="N66">
        <f t="shared" si="12"/>
        <v>8737.308</v>
      </c>
      <c r="O66" s="3">
        <v>8010</v>
      </c>
      <c r="P66">
        <f t="shared" si="3"/>
        <v>8736</v>
      </c>
      <c r="Q66">
        <f t="shared" si="4"/>
        <v>9043.11378</v>
      </c>
      <c r="R66">
        <f t="shared" si="5"/>
        <v>9269.1916245</v>
      </c>
      <c r="S66">
        <f t="shared" si="13"/>
        <v>10844.954200664999</v>
      </c>
      <c r="T66">
        <f>(H66/100)*3.5*1.1</f>
        <v>589.974</v>
      </c>
      <c r="U66">
        <f t="shared" si="7"/>
        <v>14098.4404608645</v>
      </c>
      <c r="V66">
        <v>16920</v>
      </c>
      <c r="W66">
        <f t="shared" si="8"/>
        <v>16243.199999999999</v>
      </c>
      <c r="X66">
        <f t="shared" si="9"/>
        <v>13806.72</v>
      </c>
      <c r="Y66">
        <f t="shared" si="10"/>
        <v>15325.459200000001</v>
      </c>
      <c r="AA66" s="87">
        <f>H66*1.28</f>
        <v>19614.72</v>
      </c>
    </row>
    <row r="67" spans="1:27" ht="12.75" customHeight="1">
      <c r="A67" s="88" t="s">
        <v>147</v>
      </c>
      <c r="B67" s="40" t="s">
        <v>249</v>
      </c>
      <c r="C67" s="47"/>
      <c r="D67" s="45" t="s">
        <v>277</v>
      </c>
      <c r="E67" s="46"/>
      <c r="F67" s="30" t="s">
        <v>34</v>
      </c>
      <c r="G67" s="30" t="s">
        <v>18</v>
      </c>
      <c r="H67" s="13">
        <f t="shared" si="11"/>
        <v>16002</v>
      </c>
      <c r="I67">
        <f>(H67/100)*5</f>
        <v>800.1</v>
      </c>
      <c r="J67" s="5">
        <f>H67+I67</f>
        <v>16802.1</v>
      </c>
      <c r="K67">
        <f>J67/6</f>
        <v>2800.35</v>
      </c>
      <c r="L67">
        <v>1291</v>
      </c>
      <c r="M67" s="6">
        <f t="shared" si="2"/>
        <v>7746</v>
      </c>
      <c r="N67">
        <f t="shared" si="12"/>
        <v>9123.451200000001</v>
      </c>
      <c r="O67" s="3">
        <v>8364</v>
      </c>
      <c r="P67">
        <f t="shared" si="3"/>
        <v>9126</v>
      </c>
      <c r="Q67">
        <f t="shared" si="4"/>
        <v>9442.771992</v>
      </c>
      <c r="R67">
        <f t="shared" si="5"/>
        <v>9678.8412918</v>
      </c>
      <c r="S67">
        <f t="shared" si="13"/>
        <v>11324.244311405999</v>
      </c>
      <c r="T67">
        <f>(H67/100)*3.5*1.1</f>
        <v>616.0770000000001</v>
      </c>
      <c r="U67">
        <f t="shared" si="7"/>
        <v>14721.517604827799</v>
      </c>
      <c r="V67">
        <v>17664</v>
      </c>
      <c r="W67">
        <f t="shared" si="8"/>
        <v>16957.44</v>
      </c>
      <c r="X67">
        <f t="shared" si="9"/>
        <v>14413.823999999999</v>
      </c>
      <c r="Y67">
        <f t="shared" si="10"/>
        <v>15999.34464</v>
      </c>
      <c r="AA67" s="87">
        <f>H67*1.28</f>
        <v>20482.56</v>
      </c>
    </row>
    <row r="68" spans="1:27" ht="12.75" customHeight="1">
      <c r="A68" s="88" t="s">
        <v>149</v>
      </c>
      <c r="B68" s="40" t="s">
        <v>250</v>
      </c>
      <c r="C68" s="47"/>
      <c r="D68" s="45" t="s">
        <v>277</v>
      </c>
      <c r="E68" s="46"/>
      <c r="F68" s="30" t="s">
        <v>96</v>
      </c>
      <c r="G68" s="30" t="s">
        <v>18</v>
      </c>
      <c r="H68" s="13">
        <f t="shared" si="11"/>
        <v>16002</v>
      </c>
      <c r="I68">
        <f>(H68/100)*5</f>
        <v>800.1</v>
      </c>
      <c r="J68" s="5">
        <f>H68+I68</f>
        <v>16802.1</v>
      </c>
      <c r="K68">
        <f>J68/6</f>
        <v>2800.35</v>
      </c>
      <c r="L68">
        <v>1291</v>
      </c>
      <c r="M68" s="6">
        <f t="shared" si="2"/>
        <v>7746</v>
      </c>
      <c r="N68">
        <f t="shared" si="12"/>
        <v>9123.451200000001</v>
      </c>
      <c r="O68" s="3">
        <v>8364</v>
      </c>
      <c r="P68">
        <f t="shared" si="3"/>
        <v>9126</v>
      </c>
      <c r="Q68">
        <f t="shared" si="4"/>
        <v>9442.771992</v>
      </c>
      <c r="R68">
        <f t="shared" si="5"/>
        <v>9678.8412918</v>
      </c>
      <c r="S68">
        <f t="shared" si="13"/>
        <v>11324.244311405999</v>
      </c>
      <c r="T68">
        <f>(H68/100)*3.5*1.1</f>
        <v>616.0770000000001</v>
      </c>
      <c r="U68">
        <f t="shared" si="7"/>
        <v>14721.517604827799</v>
      </c>
      <c r="V68">
        <v>17664</v>
      </c>
      <c r="W68">
        <f t="shared" si="8"/>
        <v>16957.44</v>
      </c>
      <c r="X68">
        <f t="shared" si="9"/>
        <v>14413.823999999999</v>
      </c>
      <c r="Y68">
        <f t="shared" si="10"/>
        <v>15999.34464</v>
      </c>
      <c r="AA68" s="87">
        <f>H68*1.28</f>
        <v>20482.56</v>
      </c>
    </row>
    <row r="69" spans="1:27" ht="12.75" customHeight="1">
      <c r="A69" s="88" t="s">
        <v>151</v>
      </c>
      <c r="B69" s="40" t="s">
        <v>251</v>
      </c>
      <c r="C69" s="47"/>
      <c r="D69" s="45" t="s">
        <v>277</v>
      </c>
      <c r="E69" s="46"/>
      <c r="F69" s="30" t="s">
        <v>17</v>
      </c>
      <c r="G69" s="30" t="s">
        <v>18</v>
      </c>
      <c r="H69" s="13">
        <f t="shared" si="11"/>
        <v>16002</v>
      </c>
      <c r="I69">
        <f>(H69/100)*5</f>
        <v>800.1</v>
      </c>
      <c r="J69" s="5">
        <f>H69+I69</f>
        <v>16802.1</v>
      </c>
      <c r="K69">
        <f>J69/6</f>
        <v>2800.35</v>
      </c>
      <c r="L69">
        <v>1291</v>
      </c>
      <c r="M69" s="6">
        <f t="shared" si="2"/>
        <v>7746</v>
      </c>
      <c r="N69">
        <f t="shared" si="12"/>
        <v>9123.451200000001</v>
      </c>
      <c r="O69" s="3">
        <v>8364</v>
      </c>
      <c r="P69">
        <f t="shared" si="3"/>
        <v>9126</v>
      </c>
      <c r="Q69">
        <f t="shared" si="4"/>
        <v>9442.771992</v>
      </c>
      <c r="R69">
        <f t="shared" si="5"/>
        <v>9678.8412918</v>
      </c>
      <c r="S69">
        <f t="shared" si="13"/>
        <v>11324.244311405999</v>
      </c>
      <c r="T69">
        <f>(H69/100)*3.5*1.1</f>
        <v>616.0770000000001</v>
      </c>
      <c r="U69">
        <f t="shared" si="7"/>
        <v>14721.517604827799</v>
      </c>
      <c r="V69">
        <v>17664</v>
      </c>
      <c r="W69">
        <f t="shared" si="8"/>
        <v>16957.44</v>
      </c>
      <c r="X69">
        <f t="shared" si="9"/>
        <v>14413.823999999999</v>
      </c>
      <c r="Y69">
        <f t="shared" si="10"/>
        <v>15999.34464</v>
      </c>
      <c r="AA69" s="87">
        <f>H69*1.28</f>
        <v>20482.56</v>
      </c>
    </row>
    <row r="70" spans="1:27" ht="14.25" customHeight="1">
      <c r="A70" s="85" t="s">
        <v>106</v>
      </c>
      <c r="B70" s="71"/>
      <c r="C70" s="71"/>
      <c r="D70" s="71"/>
      <c r="E70" s="71"/>
      <c r="F70" s="71"/>
      <c r="G70" s="71"/>
      <c r="H70" s="71"/>
      <c r="N70">
        <f>O70*1.08</f>
        <v>0</v>
      </c>
      <c r="O70" s="10"/>
      <c r="T70">
        <f>(H70/100)*3.5*1.1</f>
        <v>0</v>
      </c>
      <c r="U70">
        <f t="shared" si="7"/>
        <v>0</v>
      </c>
      <c r="W70">
        <f t="shared" si="8"/>
        <v>0</v>
      </c>
      <c r="X70">
        <f t="shared" si="9"/>
        <v>0</v>
      </c>
      <c r="Y70">
        <f t="shared" si="10"/>
        <v>0</v>
      </c>
      <c r="AA70" s="87">
        <f>H70*1.28</f>
        <v>0</v>
      </c>
    </row>
    <row r="71" spans="1:27" ht="12.75">
      <c r="A71" s="88" t="s">
        <v>372</v>
      </c>
      <c r="B71" s="47" t="s">
        <v>364</v>
      </c>
      <c r="C71" s="47"/>
      <c r="D71" s="46" t="s">
        <v>367</v>
      </c>
      <c r="E71" s="46"/>
      <c r="F71" s="30" t="s">
        <v>373</v>
      </c>
      <c r="G71" s="30" t="s">
        <v>374</v>
      </c>
      <c r="H71" s="13">
        <f t="shared" si="11"/>
        <v>11790</v>
      </c>
      <c r="O71" s="10"/>
      <c r="S71" s="25">
        <v>8345</v>
      </c>
      <c r="T71">
        <f>(H71/100)*3.5*1.1</f>
        <v>453.9150000000001</v>
      </c>
      <c r="U71">
        <f t="shared" si="7"/>
        <v>10848.5</v>
      </c>
      <c r="V71">
        <v>13020</v>
      </c>
      <c r="W71">
        <f t="shared" si="8"/>
        <v>12499.199999999999</v>
      </c>
      <c r="X71">
        <f t="shared" si="9"/>
        <v>10624.319999999998</v>
      </c>
      <c r="Y71">
        <f t="shared" si="10"/>
        <v>11792.9952</v>
      </c>
      <c r="AA71" s="87">
        <f>H71*1.28</f>
        <v>15091.2</v>
      </c>
    </row>
    <row r="72" spans="1:27" ht="12.75">
      <c r="A72" s="88" t="s">
        <v>375</v>
      </c>
      <c r="B72" s="47" t="s">
        <v>365</v>
      </c>
      <c r="C72" s="47"/>
      <c r="D72" s="46" t="s">
        <v>367</v>
      </c>
      <c r="E72" s="46"/>
      <c r="F72" s="30" t="s">
        <v>376</v>
      </c>
      <c r="G72" s="30" t="s">
        <v>374</v>
      </c>
      <c r="H72" s="13">
        <f t="shared" si="11"/>
        <v>11790</v>
      </c>
      <c r="O72" s="10"/>
      <c r="S72" s="25">
        <v>8345</v>
      </c>
      <c r="T72">
        <f>(H72/100)*3.5*1.1</f>
        <v>453.9150000000001</v>
      </c>
      <c r="U72">
        <f t="shared" si="7"/>
        <v>10848.5</v>
      </c>
      <c r="V72">
        <v>13020</v>
      </c>
      <c r="W72">
        <f t="shared" si="8"/>
        <v>12499.199999999999</v>
      </c>
      <c r="X72">
        <f t="shared" si="9"/>
        <v>10624.319999999998</v>
      </c>
      <c r="Y72">
        <f t="shared" si="10"/>
        <v>11792.9952</v>
      </c>
      <c r="AA72" s="87">
        <f>H72*1.28</f>
        <v>15091.2</v>
      </c>
    </row>
    <row r="73" spans="1:27" ht="12.75">
      <c r="A73" s="88" t="s">
        <v>377</v>
      </c>
      <c r="B73" s="47" t="s">
        <v>366</v>
      </c>
      <c r="C73" s="47"/>
      <c r="D73" s="46" t="s">
        <v>367</v>
      </c>
      <c r="E73" s="46"/>
      <c r="F73" s="30" t="s">
        <v>378</v>
      </c>
      <c r="G73" s="30" t="s">
        <v>374</v>
      </c>
      <c r="H73" s="13">
        <f t="shared" si="11"/>
        <v>11790</v>
      </c>
      <c r="O73" s="10"/>
      <c r="S73" s="25">
        <v>8345</v>
      </c>
      <c r="T73">
        <f>(H73/100)*3.5*1.1</f>
        <v>453.9150000000001</v>
      </c>
      <c r="U73">
        <f t="shared" si="7"/>
        <v>10848.5</v>
      </c>
      <c r="V73">
        <v>13020</v>
      </c>
      <c r="W73">
        <f t="shared" si="8"/>
        <v>12499.199999999999</v>
      </c>
      <c r="X73">
        <f t="shared" si="9"/>
        <v>10624.319999999998</v>
      </c>
      <c r="Y73">
        <f t="shared" si="10"/>
        <v>11792.9952</v>
      </c>
      <c r="AA73" s="87">
        <f>H73*1.28</f>
        <v>15091.2</v>
      </c>
    </row>
    <row r="74" spans="1:27" ht="12.75" customHeight="1">
      <c r="A74" s="88" t="s">
        <v>253</v>
      </c>
      <c r="B74" s="47" t="s">
        <v>108</v>
      </c>
      <c r="C74" s="47"/>
      <c r="D74" s="46" t="s">
        <v>109</v>
      </c>
      <c r="E74" s="46"/>
      <c r="F74" s="30" t="s">
        <v>34</v>
      </c>
      <c r="G74" s="30" t="s">
        <v>18</v>
      </c>
      <c r="H74" s="13">
        <f t="shared" si="11"/>
        <v>8220</v>
      </c>
      <c r="I74">
        <f>(H74/100)*5</f>
        <v>411</v>
      </c>
      <c r="J74" s="5">
        <f>H74+I74</f>
        <v>8631</v>
      </c>
      <c r="K74" s="8">
        <f>J74/6</f>
        <v>1438.5</v>
      </c>
      <c r="L74">
        <v>663</v>
      </c>
      <c r="M74" s="6">
        <f>L74*6</f>
        <v>3978</v>
      </c>
      <c r="N74">
        <f t="shared" si="12"/>
        <v>4686.076800000001</v>
      </c>
      <c r="O74" s="3">
        <v>4296</v>
      </c>
      <c r="P74">
        <f t="shared" si="3"/>
        <v>4686</v>
      </c>
      <c r="Q74">
        <f t="shared" si="4"/>
        <v>4850.0894880000005</v>
      </c>
      <c r="R74">
        <f t="shared" si="5"/>
        <v>4971.3417252</v>
      </c>
      <c r="S74">
        <f aca="true" t="shared" si="14" ref="S74:S128">R74*1.17</f>
        <v>5816.469818484</v>
      </c>
      <c r="T74">
        <f>(H74/100)*3.5*1.1</f>
        <v>316.47</v>
      </c>
      <c r="U74">
        <f t="shared" si="7"/>
        <v>7561.4107640292</v>
      </c>
      <c r="V74">
        <v>9072</v>
      </c>
      <c r="W74">
        <f t="shared" si="8"/>
        <v>8709.119999999999</v>
      </c>
      <c r="X74">
        <f t="shared" si="9"/>
        <v>7402.751999999999</v>
      </c>
      <c r="Y74">
        <f t="shared" si="10"/>
        <v>8217.054719999998</v>
      </c>
      <c r="AA74" s="87">
        <f>H74*1.28</f>
        <v>10521.6</v>
      </c>
    </row>
    <row r="75" spans="1:27" ht="12.75" customHeight="1">
      <c r="A75" s="88" t="s">
        <v>159</v>
      </c>
      <c r="B75" s="47" t="s">
        <v>111</v>
      </c>
      <c r="C75" s="47"/>
      <c r="D75" s="46" t="s">
        <v>109</v>
      </c>
      <c r="E75" s="46"/>
      <c r="F75" s="30" t="s">
        <v>96</v>
      </c>
      <c r="G75" s="30" t="s">
        <v>18</v>
      </c>
      <c r="H75" s="13">
        <f t="shared" si="11"/>
        <v>8220</v>
      </c>
      <c r="I75">
        <f>(H75/100)*5</f>
        <v>411</v>
      </c>
      <c r="J75" s="5">
        <f>H75+I75</f>
        <v>8631</v>
      </c>
      <c r="K75" s="8">
        <f aca="true" t="shared" si="15" ref="K75:K99">J75/6</f>
        <v>1438.5</v>
      </c>
      <c r="L75">
        <v>663</v>
      </c>
      <c r="M75" s="6">
        <f>L75*6</f>
        <v>3978</v>
      </c>
      <c r="N75">
        <f t="shared" si="12"/>
        <v>4686.076800000001</v>
      </c>
      <c r="O75" s="3">
        <v>4296</v>
      </c>
      <c r="P75">
        <f t="shared" si="3"/>
        <v>4686</v>
      </c>
      <c r="Q75">
        <f t="shared" si="4"/>
        <v>4850.0894880000005</v>
      </c>
      <c r="R75">
        <f t="shared" si="5"/>
        <v>4971.3417252</v>
      </c>
      <c r="S75">
        <f t="shared" si="14"/>
        <v>5816.469818484</v>
      </c>
      <c r="T75">
        <f>(H75/100)*3.5*1.1</f>
        <v>316.47</v>
      </c>
      <c r="U75">
        <f aca="true" t="shared" si="16" ref="U75:U128">S75*1.3</f>
        <v>7561.4107640292</v>
      </c>
      <c r="V75">
        <v>9072</v>
      </c>
      <c r="W75">
        <f aca="true" t="shared" si="17" ref="W75:W128">V75*0.96</f>
        <v>8709.119999999999</v>
      </c>
      <c r="X75">
        <f aca="true" t="shared" si="18" ref="X75:X128">W75*0.85</f>
        <v>7402.751999999999</v>
      </c>
      <c r="Y75">
        <f aca="true" t="shared" si="19" ref="Y75:Y100">X75*1.11</f>
        <v>8217.054719999998</v>
      </c>
      <c r="AA75" s="87">
        <f>H75*1.28</f>
        <v>10521.6</v>
      </c>
    </row>
    <row r="76" spans="1:27" ht="12.75" customHeight="1">
      <c r="A76" s="88" t="s">
        <v>161</v>
      </c>
      <c r="B76" s="47" t="s">
        <v>113</v>
      </c>
      <c r="C76" s="47"/>
      <c r="D76" s="46" t="s">
        <v>109</v>
      </c>
      <c r="E76" s="46"/>
      <c r="F76" s="30" t="s">
        <v>17</v>
      </c>
      <c r="G76" s="30" t="s">
        <v>18</v>
      </c>
      <c r="H76" s="13">
        <f t="shared" si="11"/>
        <v>8220</v>
      </c>
      <c r="I76">
        <f>(H76/100)*5</f>
        <v>411</v>
      </c>
      <c r="J76" s="5">
        <f>H76+I76</f>
        <v>8631</v>
      </c>
      <c r="K76" s="8">
        <f t="shared" si="15"/>
        <v>1438.5</v>
      </c>
      <c r="L76">
        <v>663</v>
      </c>
      <c r="M76" s="6">
        <f>L76*6</f>
        <v>3978</v>
      </c>
      <c r="N76">
        <f t="shared" si="12"/>
        <v>4686.076800000001</v>
      </c>
      <c r="O76" s="3">
        <v>4296</v>
      </c>
      <c r="P76">
        <f t="shared" si="3"/>
        <v>4686</v>
      </c>
      <c r="Q76">
        <f t="shared" si="4"/>
        <v>4850.0894880000005</v>
      </c>
      <c r="R76">
        <f t="shared" si="5"/>
        <v>4971.3417252</v>
      </c>
      <c r="S76">
        <f t="shared" si="14"/>
        <v>5816.469818484</v>
      </c>
      <c r="T76">
        <f>(H76/100)*3.5*1.1</f>
        <v>316.47</v>
      </c>
      <c r="U76">
        <f t="shared" si="16"/>
        <v>7561.4107640292</v>
      </c>
      <c r="V76">
        <v>9072</v>
      </c>
      <c r="W76">
        <f t="shared" si="17"/>
        <v>8709.119999999999</v>
      </c>
      <c r="X76">
        <f t="shared" si="18"/>
        <v>7402.751999999999</v>
      </c>
      <c r="Y76">
        <f t="shared" si="19"/>
        <v>8217.054719999998</v>
      </c>
      <c r="AA76" s="87">
        <f>H76*1.28</f>
        <v>10521.6</v>
      </c>
    </row>
    <row r="77" spans="1:27" ht="12.75" customHeight="1">
      <c r="A77" s="86" t="s">
        <v>371</v>
      </c>
      <c r="B77" s="62" t="s">
        <v>114</v>
      </c>
      <c r="C77" s="62"/>
      <c r="D77" s="63" t="s">
        <v>115</v>
      </c>
      <c r="E77" s="63"/>
      <c r="F77" s="33" t="s">
        <v>12</v>
      </c>
      <c r="G77" s="33" t="s">
        <v>13</v>
      </c>
      <c r="H77" s="12">
        <f t="shared" si="11"/>
        <v>14124</v>
      </c>
      <c r="I77">
        <f>(H77/100)*5</f>
        <v>706.2</v>
      </c>
      <c r="J77" s="5">
        <f>H77+I77</f>
        <v>14830.2</v>
      </c>
      <c r="K77" s="8">
        <f t="shared" si="15"/>
        <v>2471.7000000000003</v>
      </c>
      <c r="L77">
        <v>1153</v>
      </c>
      <c r="M77" s="6">
        <f>L77*6</f>
        <v>6918</v>
      </c>
      <c r="N77">
        <f>O77*1.08</f>
        <v>8067.6</v>
      </c>
      <c r="O77" s="9">
        <v>7470</v>
      </c>
      <c r="P77">
        <f t="shared" si="3"/>
        <v>8070</v>
      </c>
      <c r="Q77">
        <f t="shared" si="4"/>
        <v>8349.966</v>
      </c>
      <c r="R77">
        <f t="shared" si="5"/>
        <v>8558.71515</v>
      </c>
      <c r="S77">
        <v>9998</v>
      </c>
      <c r="T77">
        <f>(H77/100)*3.5*1.1</f>
        <v>543.7740000000001</v>
      </c>
      <c r="U77">
        <f t="shared" si="16"/>
        <v>12997.4</v>
      </c>
      <c r="V77">
        <v>15594</v>
      </c>
      <c r="W77">
        <f t="shared" si="17"/>
        <v>14970.24</v>
      </c>
      <c r="X77">
        <f t="shared" si="18"/>
        <v>12724.704</v>
      </c>
      <c r="Y77">
        <f t="shared" si="19"/>
        <v>14124.42144</v>
      </c>
      <c r="AA77" s="87">
        <v>18000</v>
      </c>
    </row>
    <row r="78" spans="1:27" ht="12.75" customHeight="1">
      <c r="A78" s="88" t="s">
        <v>165</v>
      </c>
      <c r="B78" s="47" t="s">
        <v>117</v>
      </c>
      <c r="C78" s="47"/>
      <c r="D78" s="46" t="s">
        <v>71</v>
      </c>
      <c r="E78" s="46"/>
      <c r="F78" s="30" t="s">
        <v>96</v>
      </c>
      <c r="G78" s="30" t="s">
        <v>18</v>
      </c>
      <c r="H78" s="13">
        <f t="shared" si="11"/>
        <v>14124</v>
      </c>
      <c r="I78" t="e">
        <f>(#REF!/100)*5</f>
        <v>#REF!</v>
      </c>
      <c r="J78" s="5" t="e">
        <f>#REF!+I78</f>
        <v>#REF!</v>
      </c>
      <c r="K78" s="8" t="e">
        <f t="shared" si="15"/>
        <v>#REF!</v>
      </c>
      <c r="L78">
        <v>1153</v>
      </c>
      <c r="M78" s="6">
        <f aca="true" t="shared" si="20" ref="M78:M128">L78*6</f>
        <v>6918</v>
      </c>
      <c r="N78">
        <f>O78*1.08</f>
        <v>8067.6</v>
      </c>
      <c r="O78" s="9">
        <v>7470</v>
      </c>
      <c r="P78">
        <f aca="true" t="shared" si="21" ref="P78:P128">ROUND(N78/6,)*6</f>
        <v>8070</v>
      </c>
      <c r="Q78">
        <f aca="true" t="shared" si="22" ref="Q78:Q128">N78*1.035</f>
        <v>8349.966</v>
      </c>
      <c r="R78">
        <f aca="true" t="shared" si="23" ref="R78:R128">Q78*1.025</f>
        <v>8558.71515</v>
      </c>
      <c r="S78">
        <v>9998</v>
      </c>
      <c r="T78">
        <f>(H78/100)*3.5*1.1</f>
        <v>543.7740000000001</v>
      </c>
      <c r="U78">
        <f t="shared" si="16"/>
        <v>12997.4</v>
      </c>
      <c r="V78">
        <v>15594</v>
      </c>
      <c r="W78">
        <f t="shared" si="17"/>
        <v>14970.24</v>
      </c>
      <c r="X78">
        <f t="shared" si="18"/>
        <v>12724.704</v>
      </c>
      <c r="Y78">
        <f t="shared" si="19"/>
        <v>14124.42144</v>
      </c>
      <c r="AA78" s="87">
        <v>18000</v>
      </c>
    </row>
    <row r="79" spans="1:27" ht="12.75" customHeight="1">
      <c r="A79" s="88" t="s">
        <v>167</v>
      </c>
      <c r="B79" s="47" t="s">
        <v>119</v>
      </c>
      <c r="C79" s="47"/>
      <c r="D79" s="46" t="s">
        <v>71</v>
      </c>
      <c r="E79" s="46"/>
      <c r="F79" s="30" t="s">
        <v>17</v>
      </c>
      <c r="G79" s="30" t="s">
        <v>18</v>
      </c>
      <c r="H79" s="13">
        <f t="shared" si="11"/>
        <v>14124</v>
      </c>
      <c r="I79">
        <f>(H79/100)*5</f>
        <v>706.2</v>
      </c>
      <c r="J79" s="5">
        <f>H79+I79</f>
        <v>14830.2</v>
      </c>
      <c r="K79" s="8">
        <f t="shared" si="15"/>
        <v>2471.7000000000003</v>
      </c>
      <c r="L79">
        <v>1153</v>
      </c>
      <c r="M79" s="6">
        <f t="shared" si="20"/>
        <v>6918</v>
      </c>
      <c r="N79">
        <f>O79*1.08</f>
        <v>8067.6</v>
      </c>
      <c r="O79" s="9">
        <v>7470</v>
      </c>
      <c r="P79">
        <f t="shared" si="21"/>
        <v>8070</v>
      </c>
      <c r="Q79">
        <f t="shared" si="22"/>
        <v>8349.966</v>
      </c>
      <c r="R79">
        <f t="shared" si="23"/>
        <v>8558.71515</v>
      </c>
      <c r="S79">
        <v>9998</v>
      </c>
      <c r="T79">
        <f>(H79/100)*3.5*1.1</f>
        <v>543.7740000000001</v>
      </c>
      <c r="U79">
        <f t="shared" si="16"/>
        <v>12997.4</v>
      </c>
      <c r="V79">
        <v>15594</v>
      </c>
      <c r="W79">
        <f t="shared" si="17"/>
        <v>14970.24</v>
      </c>
      <c r="X79">
        <f t="shared" si="18"/>
        <v>12724.704</v>
      </c>
      <c r="Y79">
        <f t="shared" si="19"/>
        <v>14124.42144</v>
      </c>
      <c r="AA79" s="87">
        <v>18000</v>
      </c>
    </row>
    <row r="80" spans="1:27" ht="12.75" customHeight="1">
      <c r="A80" s="88" t="s">
        <v>169</v>
      </c>
      <c r="B80" s="47" t="s">
        <v>121</v>
      </c>
      <c r="C80" s="47"/>
      <c r="D80" s="46" t="s">
        <v>122</v>
      </c>
      <c r="E80" s="46"/>
      <c r="F80" s="30" t="s">
        <v>34</v>
      </c>
      <c r="G80" s="30" t="s">
        <v>18</v>
      </c>
      <c r="H80" s="13">
        <f aca="true" t="shared" si="24" ref="H80:H100">ROUND(Y80/6,)*6</f>
        <v>8976</v>
      </c>
      <c r="I80">
        <f>(H80/100)*5</f>
        <v>448.8</v>
      </c>
      <c r="J80" s="5">
        <f>H80+I80</f>
        <v>9424.8</v>
      </c>
      <c r="K80" s="8">
        <f t="shared" si="15"/>
        <v>1570.8</v>
      </c>
      <c r="L80">
        <v>724</v>
      </c>
      <c r="M80" s="6">
        <f t="shared" si="20"/>
        <v>4344</v>
      </c>
      <c r="N80">
        <f aca="true" t="shared" si="25" ref="N80:N106">(O80*1.08)*1.01</f>
        <v>5118.033600000001</v>
      </c>
      <c r="O80" s="3">
        <v>4692</v>
      </c>
      <c r="P80">
        <f t="shared" si="21"/>
        <v>5118</v>
      </c>
      <c r="Q80">
        <f t="shared" si="22"/>
        <v>5297.1647760000005</v>
      </c>
      <c r="R80">
        <f t="shared" si="23"/>
        <v>5429.5938954</v>
      </c>
      <c r="S80">
        <f t="shared" si="14"/>
        <v>6352.624857618</v>
      </c>
      <c r="T80">
        <f>(H80/100)*3.5*1.1</f>
        <v>345.5760000000001</v>
      </c>
      <c r="U80">
        <f t="shared" si="16"/>
        <v>8258.4123149034</v>
      </c>
      <c r="V80">
        <v>9912</v>
      </c>
      <c r="W80">
        <f t="shared" si="17"/>
        <v>9515.52</v>
      </c>
      <c r="X80">
        <f t="shared" si="18"/>
        <v>8088.192</v>
      </c>
      <c r="Y80">
        <f t="shared" si="19"/>
        <v>8977.89312</v>
      </c>
      <c r="AA80" s="87">
        <f>H80*1.28</f>
        <v>11489.28</v>
      </c>
    </row>
    <row r="81" spans="1:27" ht="12.75" customHeight="1">
      <c r="A81" s="88" t="s">
        <v>171</v>
      </c>
      <c r="B81" s="47" t="s">
        <v>124</v>
      </c>
      <c r="C81" s="47"/>
      <c r="D81" s="46" t="s">
        <v>122</v>
      </c>
      <c r="E81" s="46"/>
      <c r="F81" s="30" t="s">
        <v>96</v>
      </c>
      <c r="G81" s="30" t="s">
        <v>18</v>
      </c>
      <c r="H81" s="13">
        <f t="shared" si="24"/>
        <v>8976</v>
      </c>
      <c r="I81">
        <f>(H81/100)*5</f>
        <v>448.8</v>
      </c>
      <c r="J81" s="5">
        <f>H81+I81</f>
        <v>9424.8</v>
      </c>
      <c r="K81" s="8">
        <f t="shared" si="15"/>
        <v>1570.8</v>
      </c>
      <c r="L81">
        <v>724</v>
      </c>
      <c r="M81" s="6">
        <f t="shared" si="20"/>
        <v>4344</v>
      </c>
      <c r="N81">
        <f t="shared" si="25"/>
        <v>5118.033600000001</v>
      </c>
      <c r="O81" s="3">
        <v>4692</v>
      </c>
      <c r="P81">
        <f t="shared" si="21"/>
        <v>5118</v>
      </c>
      <c r="Q81">
        <f t="shared" si="22"/>
        <v>5297.1647760000005</v>
      </c>
      <c r="R81">
        <f t="shared" si="23"/>
        <v>5429.5938954</v>
      </c>
      <c r="S81">
        <f t="shared" si="14"/>
        <v>6352.624857618</v>
      </c>
      <c r="T81">
        <f>(H81/100)*3.5*1.1</f>
        <v>345.5760000000001</v>
      </c>
      <c r="U81">
        <f t="shared" si="16"/>
        <v>8258.4123149034</v>
      </c>
      <c r="V81">
        <v>9912</v>
      </c>
      <c r="W81">
        <f t="shared" si="17"/>
        <v>9515.52</v>
      </c>
      <c r="X81">
        <f t="shared" si="18"/>
        <v>8088.192</v>
      </c>
      <c r="Y81">
        <f t="shared" si="19"/>
        <v>8977.89312</v>
      </c>
      <c r="AA81" s="87">
        <f>H81*1.28</f>
        <v>11489.28</v>
      </c>
    </row>
    <row r="82" spans="1:27" ht="12.75" customHeight="1">
      <c r="A82" s="88" t="s">
        <v>173</v>
      </c>
      <c r="B82" s="47" t="s">
        <v>126</v>
      </c>
      <c r="C82" s="47"/>
      <c r="D82" s="46" t="s">
        <v>122</v>
      </c>
      <c r="E82" s="46"/>
      <c r="F82" s="30" t="s">
        <v>17</v>
      </c>
      <c r="G82" s="30" t="s">
        <v>18</v>
      </c>
      <c r="H82" s="13">
        <f t="shared" si="24"/>
        <v>8976</v>
      </c>
      <c r="I82">
        <f>(H82/100)*5</f>
        <v>448.8</v>
      </c>
      <c r="J82" s="5">
        <f>H82+I82</f>
        <v>9424.8</v>
      </c>
      <c r="K82" s="8">
        <f t="shared" si="15"/>
        <v>1570.8</v>
      </c>
      <c r="L82">
        <v>724</v>
      </c>
      <c r="M82" s="6">
        <f t="shared" si="20"/>
        <v>4344</v>
      </c>
      <c r="N82">
        <f t="shared" si="25"/>
        <v>5118.033600000001</v>
      </c>
      <c r="O82" s="3">
        <v>4692</v>
      </c>
      <c r="P82">
        <f t="shared" si="21"/>
        <v>5118</v>
      </c>
      <c r="Q82">
        <f t="shared" si="22"/>
        <v>5297.1647760000005</v>
      </c>
      <c r="R82">
        <f t="shared" si="23"/>
        <v>5429.5938954</v>
      </c>
      <c r="S82">
        <f t="shared" si="14"/>
        <v>6352.624857618</v>
      </c>
      <c r="T82">
        <f>(H82/100)*3.5*1.1</f>
        <v>345.5760000000001</v>
      </c>
      <c r="U82">
        <f t="shared" si="16"/>
        <v>8258.4123149034</v>
      </c>
      <c r="V82">
        <v>9912</v>
      </c>
      <c r="W82">
        <f t="shared" si="17"/>
        <v>9515.52</v>
      </c>
      <c r="X82">
        <f t="shared" si="18"/>
        <v>8088.192</v>
      </c>
      <c r="Y82">
        <f t="shared" si="19"/>
        <v>8977.89312</v>
      </c>
      <c r="AA82" s="87">
        <f>H82*1.28</f>
        <v>11489.28</v>
      </c>
    </row>
    <row r="83" spans="1:27" ht="12.75" customHeight="1">
      <c r="A83" s="88" t="s">
        <v>175</v>
      </c>
      <c r="B83" s="47" t="s">
        <v>128</v>
      </c>
      <c r="C83" s="47"/>
      <c r="D83" s="46" t="s">
        <v>76</v>
      </c>
      <c r="E83" s="46"/>
      <c r="F83" s="30" t="s">
        <v>34</v>
      </c>
      <c r="G83" s="30" t="s">
        <v>18</v>
      </c>
      <c r="H83" s="13">
        <f t="shared" si="24"/>
        <v>15954</v>
      </c>
      <c r="I83">
        <f>(H83/100)*5</f>
        <v>797.6999999999999</v>
      </c>
      <c r="J83" s="5">
        <f>H83+I83</f>
        <v>16751.7</v>
      </c>
      <c r="K83" s="8">
        <f t="shared" si="15"/>
        <v>2791.9500000000003</v>
      </c>
      <c r="L83">
        <v>1287</v>
      </c>
      <c r="M83" s="6">
        <f t="shared" si="20"/>
        <v>7722</v>
      </c>
      <c r="N83">
        <f t="shared" si="25"/>
        <v>9097.272</v>
      </c>
      <c r="O83" s="3">
        <v>8340</v>
      </c>
      <c r="P83">
        <f t="shared" si="21"/>
        <v>9096</v>
      </c>
      <c r="Q83">
        <f t="shared" si="22"/>
        <v>9415.67652</v>
      </c>
      <c r="R83">
        <f t="shared" si="23"/>
        <v>9651.068433</v>
      </c>
      <c r="S83">
        <f t="shared" si="14"/>
        <v>11291.75006661</v>
      </c>
      <c r="T83">
        <f>(H83/100)*3.5*1.1</f>
        <v>614.229</v>
      </c>
      <c r="U83">
        <f t="shared" si="16"/>
        <v>14679.275086593001</v>
      </c>
      <c r="V83">
        <v>17616</v>
      </c>
      <c r="W83">
        <f t="shared" si="17"/>
        <v>16911.36</v>
      </c>
      <c r="X83">
        <f t="shared" si="18"/>
        <v>14374.656</v>
      </c>
      <c r="Y83">
        <f t="shared" si="19"/>
        <v>15955.868160000002</v>
      </c>
      <c r="AA83" s="87">
        <f>H83*1.28</f>
        <v>20421.12</v>
      </c>
    </row>
    <row r="84" spans="1:27" ht="12.75" customHeight="1">
      <c r="A84" s="88" t="s">
        <v>177</v>
      </c>
      <c r="B84" s="47" t="s">
        <v>130</v>
      </c>
      <c r="C84" s="47"/>
      <c r="D84" s="46" t="s">
        <v>76</v>
      </c>
      <c r="E84" s="46"/>
      <c r="F84" s="30" t="s">
        <v>96</v>
      </c>
      <c r="G84" s="30" t="s">
        <v>18</v>
      </c>
      <c r="H84" s="13">
        <f t="shared" si="24"/>
        <v>15954</v>
      </c>
      <c r="I84">
        <f>(H84/100)*5</f>
        <v>797.6999999999999</v>
      </c>
      <c r="J84" s="5">
        <f>H84+I84</f>
        <v>16751.7</v>
      </c>
      <c r="K84" s="8">
        <f t="shared" si="15"/>
        <v>2791.9500000000003</v>
      </c>
      <c r="L84">
        <v>1287</v>
      </c>
      <c r="M84" s="6">
        <f t="shared" si="20"/>
        <v>7722</v>
      </c>
      <c r="N84">
        <f t="shared" si="25"/>
        <v>9097.272</v>
      </c>
      <c r="O84" s="3">
        <v>8340</v>
      </c>
      <c r="P84">
        <f t="shared" si="21"/>
        <v>9096</v>
      </c>
      <c r="Q84">
        <f t="shared" si="22"/>
        <v>9415.67652</v>
      </c>
      <c r="R84">
        <f t="shared" si="23"/>
        <v>9651.068433</v>
      </c>
      <c r="S84">
        <f t="shared" si="14"/>
        <v>11291.75006661</v>
      </c>
      <c r="T84">
        <f>(H84/100)*3.5*1.1</f>
        <v>614.229</v>
      </c>
      <c r="U84">
        <f t="shared" si="16"/>
        <v>14679.275086593001</v>
      </c>
      <c r="V84">
        <v>17616</v>
      </c>
      <c r="W84">
        <f t="shared" si="17"/>
        <v>16911.36</v>
      </c>
      <c r="X84">
        <f t="shared" si="18"/>
        <v>14374.656</v>
      </c>
      <c r="Y84">
        <f t="shared" si="19"/>
        <v>15955.868160000002</v>
      </c>
      <c r="AA84" s="87">
        <f>H84*1.28</f>
        <v>20421.12</v>
      </c>
    </row>
    <row r="85" spans="1:27" ht="12.75" customHeight="1">
      <c r="A85" s="88" t="s">
        <v>179</v>
      </c>
      <c r="B85" s="47" t="s">
        <v>132</v>
      </c>
      <c r="C85" s="47"/>
      <c r="D85" s="46" t="s">
        <v>76</v>
      </c>
      <c r="E85" s="46"/>
      <c r="F85" s="30" t="s">
        <v>17</v>
      </c>
      <c r="G85" s="30" t="s">
        <v>18</v>
      </c>
      <c r="H85" s="13">
        <f t="shared" si="24"/>
        <v>15954</v>
      </c>
      <c r="I85">
        <f>(H85/100)*5</f>
        <v>797.6999999999999</v>
      </c>
      <c r="J85" s="5">
        <f>H85+I85</f>
        <v>16751.7</v>
      </c>
      <c r="K85" s="8">
        <f t="shared" si="15"/>
        <v>2791.9500000000003</v>
      </c>
      <c r="L85">
        <v>1287</v>
      </c>
      <c r="M85" s="6">
        <f t="shared" si="20"/>
        <v>7722</v>
      </c>
      <c r="N85">
        <f t="shared" si="25"/>
        <v>9097.272</v>
      </c>
      <c r="O85" s="3">
        <v>8340</v>
      </c>
      <c r="P85">
        <f t="shared" si="21"/>
        <v>9096</v>
      </c>
      <c r="Q85">
        <f t="shared" si="22"/>
        <v>9415.67652</v>
      </c>
      <c r="R85">
        <f t="shared" si="23"/>
        <v>9651.068433</v>
      </c>
      <c r="S85">
        <f t="shared" si="14"/>
        <v>11291.75006661</v>
      </c>
      <c r="T85">
        <f>(H85/100)*3.5*1.1</f>
        <v>614.229</v>
      </c>
      <c r="U85">
        <f t="shared" si="16"/>
        <v>14679.275086593001</v>
      </c>
      <c r="V85">
        <v>17616</v>
      </c>
      <c r="W85">
        <f t="shared" si="17"/>
        <v>16911.36</v>
      </c>
      <c r="X85">
        <f t="shared" si="18"/>
        <v>14374.656</v>
      </c>
      <c r="Y85">
        <f t="shared" si="19"/>
        <v>15955.868160000002</v>
      </c>
      <c r="AA85" s="87">
        <f>H85*1.28</f>
        <v>20421.12</v>
      </c>
    </row>
    <row r="86" spans="1:27" ht="12.75" customHeight="1">
      <c r="A86" s="88" t="s">
        <v>213</v>
      </c>
      <c r="B86" s="47" t="s">
        <v>134</v>
      </c>
      <c r="C86" s="47"/>
      <c r="D86" s="46" t="s">
        <v>135</v>
      </c>
      <c r="E86" s="46"/>
      <c r="F86" s="30" t="s">
        <v>34</v>
      </c>
      <c r="G86" s="30" t="s">
        <v>18</v>
      </c>
      <c r="H86" s="13">
        <f t="shared" si="24"/>
        <v>18354</v>
      </c>
      <c r="I86">
        <f>(H86/100)*5</f>
        <v>917.6999999999999</v>
      </c>
      <c r="J86" s="5">
        <f>H86+I86</f>
        <v>19271.7</v>
      </c>
      <c r="K86" s="8">
        <f t="shared" si="15"/>
        <v>3211.9500000000003</v>
      </c>
      <c r="L86">
        <v>1481</v>
      </c>
      <c r="M86" s="6">
        <f t="shared" si="20"/>
        <v>8886</v>
      </c>
      <c r="N86">
        <f t="shared" si="25"/>
        <v>10465.1352</v>
      </c>
      <c r="O86" s="3">
        <v>9594</v>
      </c>
      <c r="P86">
        <f t="shared" si="21"/>
        <v>10464</v>
      </c>
      <c r="Q86">
        <f t="shared" si="22"/>
        <v>10831.414932</v>
      </c>
      <c r="R86">
        <f t="shared" si="23"/>
        <v>11102.200305299999</v>
      </c>
      <c r="S86">
        <f t="shared" si="14"/>
        <v>12989.574357200998</v>
      </c>
      <c r="T86">
        <f>(H86/100)*3.5*1.1</f>
        <v>706.629</v>
      </c>
      <c r="U86">
        <f t="shared" si="16"/>
        <v>16886.446664361298</v>
      </c>
      <c r="V86">
        <v>20262</v>
      </c>
      <c r="W86">
        <f t="shared" si="17"/>
        <v>19451.52</v>
      </c>
      <c r="X86">
        <f t="shared" si="18"/>
        <v>16533.792</v>
      </c>
      <c r="Y86">
        <f t="shared" si="19"/>
        <v>18352.509120000002</v>
      </c>
      <c r="AA86" s="87">
        <f>H86*1.28</f>
        <v>23493.12</v>
      </c>
    </row>
    <row r="87" spans="1:27" ht="12.75" customHeight="1">
      <c r="A87" s="88" t="s">
        <v>211</v>
      </c>
      <c r="B87" s="47" t="s">
        <v>137</v>
      </c>
      <c r="C87" s="47"/>
      <c r="D87" s="46" t="s">
        <v>135</v>
      </c>
      <c r="E87" s="46"/>
      <c r="F87" s="30" t="s">
        <v>96</v>
      </c>
      <c r="G87" s="30" t="s">
        <v>18</v>
      </c>
      <c r="H87" s="13">
        <f t="shared" si="24"/>
        <v>18354</v>
      </c>
      <c r="I87">
        <f>(H87/100)*5</f>
        <v>917.6999999999999</v>
      </c>
      <c r="J87" s="5">
        <f>H87+I87</f>
        <v>19271.7</v>
      </c>
      <c r="K87" s="8">
        <f t="shared" si="15"/>
        <v>3211.9500000000003</v>
      </c>
      <c r="L87">
        <v>1481</v>
      </c>
      <c r="M87" s="6">
        <f t="shared" si="20"/>
        <v>8886</v>
      </c>
      <c r="N87">
        <f t="shared" si="25"/>
        <v>10465.1352</v>
      </c>
      <c r="O87" s="3">
        <v>9594</v>
      </c>
      <c r="P87">
        <f t="shared" si="21"/>
        <v>10464</v>
      </c>
      <c r="Q87">
        <f t="shared" si="22"/>
        <v>10831.414932</v>
      </c>
      <c r="R87">
        <f t="shared" si="23"/>
        <v>11102.200305299999</v>
      </c>
      <c r="S87">
        <f t="shared" si="14"/>
        <v>12989.574357200998</v>
      </c>
      <c r="T87">
        <f>(H87/100)*3.5*1.1</f>
        <v>706.629</v>
      </c>
      <c r="U87">
        <f t="shared" si="16"/>
        <v>16886.446664361298</v>
      </c>
      <c r="V87">
        <v>20262</v>
      </c>
      <c r="W87">
        <f t="shared" si="17"/>
        <v>19451.52</v>
      </c>
      <c r="X87">
        <f t="shared" si="18"/>
        <v>16533.792</v>
      </c>
      <c r="Y87">
        <f t="shared" si="19"/>
        <v>18352.509120000002</v>
      </c>
      <c r="AA87" s="87">
        <f>H87*1.28</f>
        <v>23493.12</v>
      </c>
    </row>
    <row r="88" spans="1:27" ht="12.75" customHeight="1">
      <c r="A88" s="88" t="s">
        <v>209</v>
      </c>
      <c r="B88" s="47" t="s">
        <v>139</v>
      </c>
      <c r="C88" s="47"/>
      <c r="D88" s="46" t="s">
        <v>135</v>
      </c>
      <c r="E88" s="46"/>
      <c r="F88" s="30" t="s">
        <v>17</v>
      </c>
      <c r="G88" s="30" t="s">
        <v>18</v>
      </c>
      <c r="H88" s="13">
        <f t="shared" si="24"/>
        <v>18354</v>
      </c>
      <c r="I88">
        <f>(H88/100)*5</f>
        <v>917.6999999999999</v>
      </c>
      <c r="J88" s="5">
        <f>H88+I88</f>
        <v>19271.7</v>
      </c>
      <c r="K88" s="8">
        <f t="shared" si="15"/>
        <v>3211.9500000000003</v>
      </c>
      <c r="L88">
        <v>1481</v>
      </c>
      <c r="M88" s="6">
        <f t="shared" si="20"/>
        <v>8886</v>
      </c>
      <c r="N88">
        <f t="shared" si="25"/>
        <v>10465.1352</v>
      </c>
      <c r="O88" s="3">
        <v>9594</v>
      </c>
      <c r="P88">
        <f t="shared" si="21"/>
        <v>10464</v>
      </c>
      <c r="Q88">
        <f t="shared" si="22"/>
        <v>10831.414932</v>
      </c>
      <c r="R88">
        <f t="shared" si="23"/>
        <v>11102.200305299999</v>
      </c>
      <c r="S88">
        <f t="shared" si="14"/>
        <v>12989.574357200998</v>
      </c>
      <c r="T88">
        <f>(H88/100)*3.5*1.1</f>
        <v>706.629</v>
      </c>
      <c r="U88">
        <f t="shared" si="16"/>
        <v>16886.446664361298</v>
      </c>
      <c r="V88">
        <v>20262</v>
      </c>
      <c r="W88">
        <f t="shared" si="17"/>
        <v>19451.52</v>
      </c>
      <c r="X88">
        <f t="shared" si="18"/>
        <v>16533.792</v>
      </c>
      <c r="Y88">
        <f t="shared" si="19"/>
        <v>18352.509120000002</v>
      </c>
      <c r="AA88" s="87">
        <f>H88*1.28</f>
        <v>23493.12</v>
      </c>
    </row>
    <row r="89" spans="1:27" ht="12.75" customHeight="1">
      <c r="A89" s="88" t="s">
        <v>207</v>
      </c>
      <c r="B89" s="47" t="s">
        <v>141</v>
      </c>
      <c r="C89" s="47"/>
      <c r="D89" s="46" t="s">
        <v>142</v>
      </c>
      <c r="E89" s="46"/>
      <c r="F89" s="30" t="s">
        <v>34</v>
      </c>
      <c r="G89" s="30" t="s">
        <v>18</v>
      </c>
      <c r="H89" s="13">
        <f t="shared" si="24"/>
        <v>11868</v>
      </c>
      <c r="I89">
        <f>(H89/100)*5</f>
        <v>593.4000000000001</v>
      </c>
      <c r="J89" s="5">
        <f>H89+I89</f>
        <v>12461.4</v>
      </c>
      <c r="K89" s="8">
        <f t="shared" si="15"/>
        <v>2076.9</v>
      </c>
      <c r="L89">
        <v>957</v>
      </c>
      <c r="M89" s="6">
        <f t="shared" si="20"/>
        <v>5742</v>
      </c>
      <c r="N89">
        <f t="shared" si="25"/>
        <v>6767.323200000001</v>
      </c>
      <c r="O89" s="3">
        <v>6204</v>
      </c>
      <c r="P89">
        <f t="shared" si="21"/>
        <v>6768</v>
      </c>
      <c r="Q89">
        <f t="shared" si="22"/>
        <v>7004.179512000001</v>
      </c>
      <c r="R89">
        <f t="shared" si="23"/>
        <v>7179.2839998</v>
      </c>
      <c r="S89">
        <f t="shared" si="14"/>
        <v>8399.762279765999</v>
      </c>
      <c r="T89">
        <f>(H89/100)*3.5*1.1</f>
        <v>456.918</v>
      </c>
      <c r="U89">
        <f t="shared" si="16"/>
        <v>10919.690963695799</v>
      </c>
      <c r="V89">
        <v>13104</v>
      </c>
      <c r="W89">
        <f t="shared" si="17"/>
        <v>12579.84</v>
      </c>
      <c r="X89">
        <f t="shared" si="18"/>
        <v>10692.864</v>
      </c>
      <c r="Y89">
        <f t="shared" si="19"/>
        <v>11869.07904</v>
      </c>
      <c r="AA89" s="87">
        <f>H89*1.28</f>
        <v>15191.04</v>
      </c>
    </row>
    <row r="90" spans="1:27" ht="12.75" customHeight="1">
      <c r="A90" s="88" t="s">
        <v>205</v>
      </c>
      <c r="B90" s="47" t="s">
        <v>144</v>
      </c>
      <c r="C90" s="47"/>
      <c r="D90" s="46" t="s">
        <v>142</v>
      </c>
      <c r="E90" s="46"/>
      <c r="F90" s="30" t="s">
        <v>96</v>
      </c>
      <c r="G90" s="30" t="s">
        <v>18</v>
      </c>
      <c r="H90" s="13">
        <f t="shared" si="24"/>
        <v>11868</v>
      </c>
      <c r="I90">
        <f>(H90/100)*5</f>
        <v>593.4000000000001</v>
      </c>
      <c r="J90" s="5">
        <f>H90+I90</f>
        <v>12461.4</v>
      </c>
      <c r="K90" s="8">
        <f t="shared" si="15"/>
        <v>2076.9</v>
      </c>
      <c r="L90">
        <v>957</v>
      </c>
      <c r="M90" s="6">
        <f t="shared" si="20"/>
        <v>5742</v>
      </c>
      <c r="N90">
        <f t="shared" si="25"/>
        <v>6767.323200000001</v>
      </c>
      <c r="O90" s="3">
        <v>6204</v>
      </c>
      <c r="P90">
        <f t="shared" si="21"/>
        <v>6768</v>
      </c>
      <c r="Q90">
        <f t="shared" si="22"/>
        <v>7004.179512000001</v>
      </c>
      <c r="R90">
        <f t="shared" si="23"/>
        <v>7179.2839998</v>
      </c>
      <c r="S90">
        <f t="shared" si="14"/>
        <v>8399.762279765999</v>
      </c>
      <c r="T90">
        <f>(H90/100)*3.5*1.1</f>
        <v>456.918</v>
      </c>
      <c r="U90">
        <f t="shared" si="16"/>
        <v>10919.690963695799</v>
      </c>
      <c r="V90">
        <v>13104</v>
      </c>
      <c r="W90">
        <f t="shared" si="17"/>
        <v>12579.84</v>
      </c>
      <c r="X90">
        <f t="shared" si="18"/>
        <v>10692.864</v>
      </c>
      <c r="Y90">
        <f t="shared" si="19"/>
        <v>11869.07904</v>
      </c>
      <c r="AA90" s="87">
        <f>H90*1.28</f>
        <v>15191.04</v>
      </c>
    </row>
    <row r="91" spans="1:27" ht="12.75" customHeight="1">
      <c r="A91" s="88" t="s">
        <v>203</v>
      </c>
      <c r="B91" s="47" t="s">
        <v>146</v>
      </c>
      <c r="C91" s="47"/>
      <c r="D91" s="46" t="s">
        <v>142</v>
      </c>
      <c r="E91" s="46"/>
      <c r="F91" s="30" t="s">
        <v>17</v>
      </c>
      <c r="G91" s="30" t="s">
        <v>18</v>
      </c>
      <c r="H91" s="13">
        <f t="shared" si="24"/>
        <v>11868</v>
      </c>
      <c r="I91">
        <f>(H91/100)*5</f>
        <v>593.4000000000001</v>
      </c>
      <c r="J91" s="5">
        <f>H91+I91</f>
        <v>12461.4</v>
      </c>
      <c r="K91" s="8">
        <f t="shared" si="15"/>
        <v>2076.9</v>
      </c>
      <c r="L91">
        <v>957</v>
      </c>
      <c r="M91" s="6">
        <f t="shared" si="20"/>
        <v>5742</v>
      </c>
      <c r="N91">
        <f t="shared" si="25"/>
        <v>6767.323200000001</v>
      </c>
      <c r="O91" s="3">
        <v>6204</v>
      </c>
      <c r="P91">
        <f t="shared" si="21"/>
        <v>6768</v>
      </c>
      <c r="Q91">
        <f t="shared" si="22"/>
        <v>7004.179512000001</v>
      </c>
      <c r="R91">
        <f t="shared" si="23"/>
        <v>7179.2839998</v>
      </c>
      <c r="S91">
        <f t="shared" si="14"/>
        <v>8399.762279765999</v>
      </c>
      <c r="T91">
        <f>(H91/100)*3.5*1.1</f>
        <v>456.918</v>
      </c>
      <c r="U91">
        <f t="shared" si="16"/>
        <v>10919.690963695799</v>
      </c>
      <c r="V91">
        <v>13104</v>
      </c>
      <c r="W91">
        <f t="shared" si="17"/>
        <v>12579.84</v>
      </c>
      <c r="X91">
        <f t="shared" si="18"/>
        <v>10692.864</v>
      </c>
      <c r="Y91">
        <f t="shared" si="19"/>
        <v>11869.07904</v>
      </c>
      <c r="AA91" s="87">
        <f>H91*1.28</f>
        <v>15191.04</v>
      </c>
    </row>
    <row r="92" spans="1:27" ht="12.75" customHeight="1">
      <c r="A92" s="88" t="s">
        <v>201</v>
      </c>
      <c r="B92" s="47" t="s">
        <v>148</v>
      </c>
      <c r="C92" s="47"/>
      <c r="D92" s="46" t="s">
        <v>82</v>
      </c>
      <c r="E92" s="46"/>
      <c r="F92" s="30" t="s">
        <v>34</v>
      </c>
      <c r="G92" s="30" t="s">
        <v>18</v>
      </c>
      <c r="H92" s="13">
        <f t="shared" si="24"/>
        <v>17358</v>
      </c>
      <c r="I92">
        <f>(H92/100)*5</f>
        <v>867.9000000000001</v>
      </c>
      <c r="J92" s="5">
        <f>H92+I92</f>
        <v>18225.9</v>
      </c>
      <c r="K92" s="8">
        <f t="shared" si="15"/>
        <v>3037.65</v>
      </c>
      <c r="L92">
        <v>1400</v>
      </c>
      <c r="M92" s="6">
        <f t="shared" si="20"/>
        <v>8400</v>
      </c>
      <c r="N92">
        <f t="shared" si="25"/>
        <v>9895.7376</v>
      </c>
      <c r="O92" s="3">
        <v>9072</v>
      </c>
      <c r="P92">
        <f t="shared" si="21"/>
        <v>9894</v>
      </c>
      <c r="Q92">
        <f t="shared" si="22"/>
        <v>10242.088416</v>
      </c>
      <c r="R92">
        <f t="shared" si="23"/>
        <v>10498.1406264</v>
      </c>
      <c r="S92">
        <f t="shared" si="14"/>
        <v>12282.824532887998</v>
      </c>
      <c r="T92">
        <f>(H92/100)*3.5*1.1</f>
        <v>668.2830000000001</v>
      </c>
      <c r="U92">
        <f t="shared" si="16"/>
        <v>15967.671892754399</v>
      </c>
      <c r="V92">
        <v>19164</v>
      </c>
      <c r="W92">
        <f t="shared" si="17"/>
        <v>18397.44</v>
      </c>
      <c r="X92">
        <f t="shared" si="18"/>
        <v>15637.823999999999</v>
      </c>
      <c r="Y92">
        <f t="shared" si="19"/>
        <v>17357.98464</v>
      </c>
      <c r="AA92" s="87">
        <f>H92*1.28</f>
        <v>22218.24</v>
      </c>
    </row>
    <row r="93" spans="1:27" ht="12.75" customHeight="1">
      <c r="A93" s="88" t="s">
        <v>199</v>
      </c>
      <c r="B93" s="47" t="s">
        <v>150</v>
      </c>
      <c r="C93" s="47"/>
      <c r="D93" s="46" t="s">
        <v>82</v>
      </c>
      <c r="E93" s="46"/>
      <c r="F93" s="30" t="s">
        <v>96</v>
      </c>
      <c r="G93" s="30" t="s">
        <v>18</v>
      </c>
      <c r="H93" s="13">
        <f t="shared" si="24"/>
        <v>17358</v>
      </c>
      <c r="I93">
        <f>(H93/100)*5</f>
        <v>867.9000000000001</v>
      </c>
      <c r="J93" s="5">
        <f>H93+I93</f>
        <v>18225.9</v>
      </c>
      <c r="K93" s="8">
        <f t="shared" si="15"/>
        <v>3037.65</v>
      </c>
      <c r="L93">
        <v>1400</v>
      </c>
      <c r="M93" s="6">
        <f t="shared" si="20"/>
        <v>8400</v>
      </c>
      <c r="N93">
        <f t="shared" si="25"/>
        <v>9895.7376</v>
      </c>
      <c r="O93" s="3">
        <v>9072</v>
      </c>
      <c r="P93">
        <f t="shared" si="21"/>
        <v>9894</v>
      </c>
      <c r="Q93">
        <f t="shared" si="22"/>
        <v>10242.088416</v>
      </c>
      <c r="R93">
        <f t="shared" si="23"/>
        <v>10498.1406264</v>
      </c>
      <c r="S93">
        <f t="shared" si="14"/>
        <v>12282.824532887998</v>
      </c>
      <c r="T93">
        <f>(H93/100)*3.5*1.1</f>
        <v>668.2830000000001</v>
      </c>
      <c r="U93">
        <f t="shared" si="16"/>
        <v>15967.671892754399</v>
      </c>
      <c r="V93">
        <v>19164</v>
      </c>
      <c r="W93">
        <f t="shared" si="17"/>
        <v>18397.44</v>
      </c>
      <c r="X93">
        <f t="shared" si="18"/>
        <v>15637.823999999999</v>
      </c>
      <c r="Y93">
        <f t="shared" si="19"/>
        <v>17357.98464</v>
      </c>
      <c r="AA93" s="87">
        <f>H93*1.28</f>
        <v>22218.24</v>
      </c>
    </row>
    <row r="94" spans="1:27" ht="12.75" customHeight="1">
      <c r="A94" s="88" t="s">
        <v>197</v>
      </c>
      <c r="B94" s="47" t="s">
        <v>152</v>
      </c>
      <c r="C94" s="47"/>
      <c r="D94" s="46" t="s">
        <v>82</v>
      </c>
      <c r="E94" s="46"/>
      <c r="F94" s="30" t="s">
        <v>17</v>
      </c>
      <c r="G94" s="30" t="s">
        <v>18</v>
      </c>
      <c r="H94" s="13">
        <f t="shared" si="24"/>
        <v>17358</v>
      </c>
      <c r="I94">
        <f>(H94/100)*5</f>
        <v>867.9000000000001</v>
      </c>
      <c r="J94" s="5">
        <f>H94+I94</f>
        <v>18225.9</v>
      </c>
      <c r="K94" s="8">
        <f t="shared" si="15"/>
        <v>3037.65</v>
      </c>
      <c r="L94">
        <v>1400</v>
      </c>
      <c r="M94" s="6">
        <f t="shared" si="20"/>
        <v>8400</v>
      </c>
      <c r="N94">
        <f t="shared" si="25"/>
        <v>9895.7376</v>
      </c>
      <c r="O94" s="3">
        <v>9072</v>
      </c>
      <c r="P94">
        <f t="shared" si="21"/>
        <v>9894</v>
      </c>
      <c r="Q94">
        <f t="shared" si="22"/>
        <v>10242.088416</v>
      </c>
      <c r="R94">
        <f t="shared" si="23"/>
        <v>10498.1406264</v>
      </c>
      <c r="S94">
        <f t="shared" si="14"/>
        <v>12282.824532887998</v>
      </c>
      <c r="T94">
        <f>(H94/100)*3.5*1.1</f>
        <v>668.2830000000001</v>
      </c>
      <c r="U94">
        <f t="shared" si="16"/>
        <v>15967.671892754399</v>
      </c>
      <c r="V94">
        <v>19164</v>
      </c>
      <c r="W94">
        <f t="shared" si="17"/>
        <v>18397.44</v>
      </c>
      <c r="X94">
        <f t="shared" si="18"/>
        <v>15637.823999999999</v>
      </c>
      <c r="Y94">
        <f t="shared" si="19"/>
        <v>17357.98464</v>
      </c>
      <c r="AA94" s="87">
        <f>H94*1.28</f>
        <v>22218.24</v>
      </c>
    </row>
    <row r="95" spans="1:27" ht="12.75" customHeight="1">
      <c r="A95" s="88" t="s">
        <v>194</v>
      </c>
      <c r="B95" s="47" t="s">
        <v>153</v>
      </c>
      <c r="C95" s="47"/>
      <c r="D95" s="46" t="s">
        <v>154</v>
      </c>
      <c r="E95" s="46"/>
      <c r="F95" s="30" t="s">
        <v>34</v>
      </c>
      <c r="G95" s="30" t="s">
        <v>18</v>
      </c>
      <c r="H95" s="13">
        <f t="shared" si="24"/>
        <v>20982</v>
      </c>
      <c r="I95">
        <f>(H95/100)*5</f>
        <v>1049.1</v>
      </c>
      <c r="J95" s="5">
        <f>H95+I95</f>
        <v>22031.1</v>
      </c>
      <c r="K95" s="8">
        <f t="shared" si="15"/>
        <v>3671.85</v>
      </c>
      <c r="L95">
        <v>1693</v>
      </c>
      <c r="M95" s="6">
        <f t="shared" si="20"/>
        <v>10158</v>
      </c>
      <c r="N95">
        <f t="shared" si="25"/>
        <v>11963.894400000001</v>
      </c>
      <c r="O95" s="3">
        <v>10968</v>
      </c>
      <c r="P95">
        <f t="shared" si="21"/>
        <v>11964</v>
      </c>
      <c r="Q95">
        <f t="shared" si="22"/>
        <v>12382.630704</v>
      </c>
      <c r="R95">
        <f t="shared" si="23"/>
        <v>12692.196471599998</v>
      </c>
      <c r="S95">
        <f t="shared" si="14"/>
        <v>14849.869871771998</v>
      </c>
      <c r="T95">
        <f>(H95/100)*3.5*1.1</f>
        <v>807.807</v>
      </c>
      <c r="U95">
        <f t="shared" si="16"/>
        <v>19304.830833303597</v>
      </c>
      <c r="V95">
        <v>23166</v>
      </c>
      <c r="W95">
        <f t="shared" si="17"/>
        <v>22239.36</v>
      </c>
      <c r="X95">
        <f t="shared" si="18"/>
        <v>18903.456</v>
      </c>
      <c r="Y95">
        <f t="shared" si="19"/>
        <v>20982.83616</v>
      </c>
      <c r="AA95" s="87">
        <f>H95*1.28</f>
        <v>26856.96</v>
      </c>
    </row>
    <row r="96" spans="1:27" ht="12.75" customHeight="1">
      <c r="A96" s="88" t="s">
        <v>192</v>
      </c>
      <c r="B96" s="47" t="s">
        <v>155</v>
      </c>
      <c r="C96" s="47"/>
      <c r="D96" s="46" t="s">
        <v>154</v>
      </c>
      <c r="E96" s="46"/>
      <c r="F96" s="30" t="s">
        <v>96</v>
      </c>
      <c r="G96" s="30" t="s">
        <v>18</v>
      </c>
      <c r="H96" s="13">
        <f t="shared" si="24"/>
        <v>20982</v>
      </c>
      <c r="I96">
        <f>(H96/100)*5</f>
        <v>1049.1</v>
      </c>
      <c r="J96" s="5">
        <f>H96+I96</f>
        <v>22031.1</v>
      </c>
      <c r="K96" s="8">
        <f t="shared" si="15"/>
        <v>3671.85</v>
      </c>
      <c r="L96">
        <v>1693</v>
      </c>
      <c r="M96" s="6">
        <f t="shared" si="20"/>
        <v>10158</v>
      </c>
      <c r="N96">
        <f t="shared" si="25"/>
        <v>11963.894400000001</v>
      </c>
      <c r="O96" s="3">
        <v>10968</v>
      </c>
      <c r="P96">
        <f t="shared" si="21"/>
        <v>11964</v>
      </c>
      <c r="Q96">
        <f t="shared" si="22"/>
        <v>12382.630704</v>
      </c>
      <c r="R96">
        <f t="shared" si="23"/>
        <v>12692.196471599998</v>
      </c>
      <c r="S96">
        <f t="shared" si="14"/>
        <v>14849.869871771998</v>
      </c>
      <c r="T96">
        <f>(H96/100)*3.5*1.1</f>
        <v>807.807</v>
      </c>
      <c r="U96">
        <f t="shared" si="16"/>
        <v>19304.830833303597</v>
      </c>
      <c r="V96">
        <v>23166</v>
      </c>
      <c r="W96">
        <f t="shared" si="17"/>
        <v>22239.36</v>
      </c>
      <c r="X96">
        <f t="shared" si="18"/>
        <v>18903.456</v>
      </c>
      <c r="Y96">
        <f t="shared" si="19"/>
        <v>20982.83616</v>
      </c>
      <c r="AA96" s="87">
        <f>H96*1.28</f>
        <v>26856.96</v>
      </c>
    </row>
    <row r="97" spans="1:27" ht="12.75" customHeight="1">
      <c r="A97" s="88" t="s">
        <v>190</v>
      </c>
      <c r="B97" s="47" t="s">
        <v>156</v>
      </c>
      <c r="C97" s="47"/>
      <c r="D97" s="46" t="s">
        <v>154</v>
      </c>
      <c r="E97" s="46"/>
      <c r="F97" s="30" t="s">
        <v>17</v>
      </c>
      <c r="G97" s="30" t="s">
        <v>18</v>
      </c>
      <c r="H97" s="13">
        <f t="shared" si="24"/>
        <v>20982</v>
      </c>
      <c r="I97">
        <f>(H97/100)*5</f>
        <v>1049.1</v>
      </c>
      <c r="J97" s="5">
        <f>H97+I97</f>
        <v>22031.1</v>
      </c>
      <c r="K97" s="8">
        <f t="shared" si="15"/>
        <v>3671.85</v>
      </c>
      <c r="L97">
        <v>1693</v>
      </c>
      <c r="M97" s="6">
        <f t="shared" si="20"/>
        <v>10158</v>
      </c>
      <c r="N97">
        <f t="shared" si="25"/>
        <v>11963.894400000001</v>
      </c>
      <c r="O97" s="3">
        <v>10968</v>
      </c>
      <c r="P97">
        <f t="shared" si="21"/>
        <v>11964</v>
      </c>
      <c r="Q97">
        <f t="shared" si="22"/>
        <v>12382.630704</v>
      </c>
      <c r="R97">
        <f t="shared" si="23"/>
        <v>12692.196471599998</v>
      </c>
      <c r="S97">
        <f t="shared" si="14"/>
        <v>14849.869871771998</v>
      </c>
      <c r="T97">
        <f>(H97/100)*3.5*1.1</f>
        <v>807.807</v>
      </c>
      <c r="U97">
        <f t="shared" si="16"/>
        <v>19304.830833303597</v>
      </c>
      <c r="V97">
        <v>23166</v>
      </c>
      <c r="W97">
        <f t="shared" si="17"/>
        <v>22239.36</v>
      </c>
      <c r="X97">
        <f t="shared" si="18"/>
        <v>18903.456</v>
      </c>
      <c r="Y97">
        <f t="shared" si="19"/>
        <v>20982.83616</v>
      </c>
      <c r="AA97" s="87">
        <f>H97*1.28</f>
        <v>26856.96</v>
      </c>
    </row>
    <row r="98" spans="1:27" ht="12.75" customHeight="1">
      <c r="A98" s="88" t="s">
        <v>188</v>
      </c>
      <c r="B98" s="47" t="s">
        <v>157</v>
      </c>
      <c r="C98" s="47"/>
      <c r="D98" s="46" t="s">
        <v>158</v>
      </c>
      <c r="E98" s="46"/>
      <c r="F98" s="30" t="s">
        <v>34</v>
      </c>
      <c r="G98" s="30" t="s">
        <v>18</v>
      </c>
      <c r="H98" s="13">
        <f t="shared" si="24"/>
        <v>21912</v>
      </c>
      <c r="I98">
        <f>(H98/100)*5</f>
        <v>1095.6</v>
      </c>
      <c r="J98" s="5">
        <f>H98+I98</f>
        <v>23007.6</v>
      </c>
      <c r="K98" s="8">
        <f t="shared" si="15"/>
        <v>3834.6</v>
      </c>
      <c r="L98">
        <v>1768</v>
      </c>
      <c r="M98" s="6">
        <f t="shared" si="20"/>
        <v>10608</v>
      </c>
      <c r="N98">
        <f t="shared" si="25"/>
        <v>12494.023200000001</v>
      </c>
      <c r="O98" s="3">
        <v>11454</v>
      </c>
      <c r="P98">
        <f t="shared" si="21"/>
        <v>12492</v>
      </c>
      <c r="Q98">
        <f t="shared" si="22"/>
        <v>12931.314012</v>
      </c>
      <c r="R98">
        <f t="shared" si="23"/>
        <v>13254.596862299999</v>
      </c>
      <c r="S98">
        <f t="shared" si="14"/>
        <v>15507.878328890998</v>
      </c>
      <c r="T98">
        <f>(H98/100)*3.5*1.1</f>
        <v>843.6120000000002</v>
      </c>
      <c r="U98">
        <f t="shared" si="16"/>
        <v>20160.241827558297</v>
      </c>
      <c r="V98">
        <v>24192</v>
      </c>
      <c r="W98">
        <f t="shared" si="17"/>
        <v>23224.32</v>
      </c>
      <c r="X98">
        <f t="shared" si="18"/>
        <v>19740.672</v>
      </c>
      <c r="Y98">
        <f t="shared" si="19"/>
        <v>21912.14592</v>
      </c>
      <c r="AA98" s="87">
        <f>H98*1.28</f>
        <v>28047.36</v>
      </c>
    </row>
    <row r="99" spans="1:27" ht="12.75" customHeight="1">
      <c r="A99" s="88" t="s">
        <v>186</v>
      </c>
      <c r="B99" s="47" t="s">
        <v>160</v>
      </c>
      <c r="C99" s="47"/>
      <c r="D99" s="46" t="s">
        <v>158</v>
      </c>
      <c r="E99" s="46"/>
      <c r="F99" s="30" t="s">
        <v>96</v>
      </c>
      <c r="G99" s="30" t="s">
        <v>18</v>
      </c>
      <c r="H99" s="13">
        <f t="shared" si="24"/>
        <v>21912</v>
      </c>
      <c r="I99">
        <f>(H99/100)*5</f>
        <v>1095.6</v>
      </c>
      <c r="J99" s="5">
        <f>H99+I99</f>
        <v>23007.6</v>
      </c>
      <c r="K99" s="8">
        <f t="shared" si="15"/>
        <v>3834.6</v>
      </c>
      <c r="L99">
        <v>1768</v>
      </c>
      <c r="M99" s="6">
        <f t="shared" si="20"/>
        <v>10608</v>
      </c>
      <c r="N99">
        <f t="shared" si="25"/>
        <v>12494.023200000001</v>
      </c>
      <c r="O99" s="3">
        <v>11454</v>
      </c>
      <c r="P99">
        <f t="shared" si="21"/>
        <v>12492</v>
      </c>
      <c r="Q99">
        <f t="shared" si="22"/>
        <v>12931.314012</v>
      </c>
      <c r="R99">
        <f t="shared" si="23"/>
        <v>13254.596862299999</v>
      </c>
      <c r="S99">
        <f t="shared" si="14"/>
        <v>15507.878328890998</v>
      </c>
      <c r="T99">
        <f>(H99/100)*3.5*1.1</f>
        <v>843.6120000000002</v>
      </c>
      <c r="U99">
        <f t="shared" si="16"/>
        <v>20160.241827558297</v>
      </c>
      <c r="V99">
        <v>24192</v>
      </c>
      <c r="W99">
        <f t="shared" si="17"/>
        <v>23224.32</v>
      </c>
      <c r="X99">
        <f t="shared" si="18"/>
        <v>19740.672</v>
      </c>
      <c r="Y99">
        <f t="shared" si="19"/>
        <v>21912.14592</v>
      </c>
      <c r="AA99" s="87">
        <f>H99*1.28</f>
        <v>28047.36</v>
      </c>
    </row>
    <row r="100" spans="1:27" ht="12.75" customHeight="1">
      <c r="A100" s="88" t="s">
        <v>184</v>
      </c>
      <c r="B100" s="47" t="s">
        <v>162</v>
      </c>
      <c r="C100" s="47"/>
      <c r="D100" s="46" t="s">
        <v>158</v>
      </c>
      <c r="E100" s="46"/>
      <c r="F100" s="30" t="s">
        <v>17</v>
      </c>
      <c r="G100" s="30" t="s">
        <v>18</v>
      </c>
      <c r="H100" s="13">
        <f t="shared" si="24"/>
        <v>21912</v>
      </c>
      <c r="I100">
        <f>(H100/100)*5</f>
        <v>1095.6</v>
      </c>
      <c r="J100" s="5">
        <f>H100+I100</f>
        <v>23007.6</v>
      </c>
      <c r="K100" s="8">
        <f>J100/6</f>
        <v>3834.6</v>
      </c>
      <c r="L100">
        <v>1768</v>
      </c>
      <c r="M100" s="6">
        <f>L100*6</f>
        <v>10608</v>
      </c>
      <c r="N100">
        <f>(O100*1.08)*1.01</f>
        <v>12494.023200000001</v>
      </c>
      <c r="O100" s="3">
        <v>11454</v>
      </c>
      <c r="P100">
        <f>ROUND(N100/6,)*6</f>
        <v>12492</v>
      </c>
      <c r="Q100">
        <f>N100*1.035</f>
        <v>12931.314012</v>
      </c>
      <c r="R100">
        <f>Q100*1.025</f>
        <v>13254.596862299999</v>
      </c>
      <c r="S100">
        <f>R100*1.17</f>
        <v>15507.878328890998</v>
      </c>
      <c r="T100">
        <f>(H100/100)*3.5*1.1</f>
        <v>843.6120000000002</v>
      </c>
      <c r="U100">
        <f>S100*1.3</f>
        <v>20160.241827558297</v>
      </c>
      <c r="V100">
        <v>24192</v>
      </c>
      <c r="W100">
        <f>V100*0.96</f>
        <v>23224.32</v>
      </c>
      <c r="X100">
        <f>W100*0.85</f>
        <v>19740.672</v>
      </c>
      <c r="Y100">
        <f t="shared" si="19"/>
        <v>21912.14592</v>
      </c>
      <c r="AA100" s="87">
        <f>H100*1.28</f>
        <v>28047.36</v>
      </c>
    </row>
    <row r="101" spans="1:27" ht="12.75" customHeight="1">
      <c r="A101" s="90"/>
      <c r="B101" s="26"/>
      <c r="C101" s="26"/>
      <c r="D101" s="27"/>
      <c r="E101" s="27"/>
      <c r="F101" s="27"/>
      <c r="G101" s="27"/>
      <c r="H101" s="23"/>
      <c r="J101" s="5"/>
      <c r="K101" s="8"/>
      <c r="M101" s="6"/>
      <c r="O101" s="28"/>
      <c r="AA101" s="87">
        <f>H101*1.28</f>
        <v>0</v>
      </c>
    </row>
    <row r="102" spans="1:27" ht="12.75" customHeight="1">
      <c r="A102" s="90"/>
      <c r="B102" s="26"/>
      <c r="C102" s="26"/>
      <c r="D102" s="27"/>
      <c r="E102" s="27"/>
      <c r="F102" s="27"/>
      <c r="G102" s="27"/>
      <c r="H102" s="23"/>
      <c r="J102" s="5"/>
      <c r="K102" s="8"/>
      <c r="M102" s="6"/>
      <c r="O102" s="28"/>
      <c r="AA102" s="87">
        <f>H102*1.28</f>
        <v>0</v>
      </c>
    </row>
    <row r="103" spans="1:27" ht="14.25" customHeight="1">
      <c r="A103" s="85" t="s">
        <v>163</v>
      </c>
      <c r="B103" s="71"/>
      <c r="C103" s="71"/>
      <c r="D103" s="71"/>
      <c r="E103" s="71"/>
      <c r="F103" s="71"/>
      <c r="G103" s="71"/>
      <c r="H103" s="71"/>
      <c r="J103" s="5"/>
      <c r="M103" s="6"/>
      <c r="N103">
        <f>O103*1.08</f>
        <v>0</v>
      </c>
      <c r="O103" s="10"/>
      <c r="T103">
        <f>(H103/100)*3.5*1.1</f>
        <v>0</v>
      </c>
      <c r="U103">
        <f t="shared" si="16"/>
        <v>0</v>
      </c>
      <c r="V103">
        <f>U103*1.2</f>
        <v>0</v>
      </c>
      <c r="W103">
        <f t="shared" si="17"/>
        <v>0</v>
      </c>
      <c r="X103">
        <f t="shared" si="18"/>
        <v>0</v>
      </c>
      <c r="AA103" s="87">
        <f>H103*1.28</f>
        <v>0</v>
      </c>
    </row>
    <row r="104" spans="1:27" ht="12.75">
      <c r="A104" s="88" t="s">
        <v>182</v>
      </c>
      <c r="B104" s="40" t="s">
        <v>278</v>
      </c>
      <c r="C104" s="47"/>
      <c r="D104" s="46" t="s">
        <v>109</v>
      </c>
      <c r="E104" s="46"/>
      <c r="F104" s="30" t="s">
        <v>34</v>
      </c>
      <c r="G104" s="30" t="s">
        <v>18</v>
      </c>
      <c r="H104" s="13">
        <f aca="true" t="shared" si="26" ref="H104:H145">ROUND(Y104/6,)*6</f>
        <v>15276</v>
      </c>
      <c r="I104">
        <f>(H104/100)*5</f>
        <v>763.8</v>
      </c>
      <c r="J104" s="5">
        <f>H104+I104</f>
        <v>16039.8</v>
      </c>
      <c r="K104" s="7">
        <f aca="true" t="shared" si="27" ref="K104:K128">J104/6</f>
        <v>2673.2999999999997</v>
      </c>
      <c r="L104">
        <v>1232</v>
      </c>
      <c r="M104" s="6">
        <f t="shared" si="20"/>
        <v>7392</v>
      </c>
      <c r="N104">
        <f t="shared" si="25"/>
        <v>8711.1288</v>
      </c>
      <c r="O104" s="4">
        <v>7986</v>
      </c>
      <c r="P104">
        <f t="shared" si="21"/>
        <v>8712</v>
      </c>
      <c r="Q104">
        <f t="shared" si="22"/>
        <v>9016.018308</v>
      </c>
      <c r="R104">
        <f t="shared" si="23"/>
        <v>9241.4187657</v>
      </c>
      <c r="S104">
        <f t="shared" si="14"/>
        <v>10812.459955868999</v>
      </c>
      <c r="T104">
        <f>(H104/100)*3.5*1.1</f>
        <v>588.126</v>
      </c>
      <c r="U104">
        <f t="shared" si="16"/>
        <v>14056.197942629698</v>
      </c>
      <c r="V104">
        <v>16866</v>
      </c>
      <c r="W104">
        <f t="shared" si="17"/>
        <v>16191.359999999999</v>
      </c>
      <c r="X104">
        <f t="shared" si="18"/>
        <v>13762.655999999999</v>
      </c>
      <c r="Y104">
        <f>X104*1.11</f>
        <v>15276.54816</v>
      </c>
      <c r="AA104" s="87">
        <f>H104*1.28</f>
        <v>19553.28</v>
      </c>
    </row>
    <row r="105" spans="1:27" ht="12.75">
      <c r="A105" s="88" t="s">
        <v>181</v>
      </c>
      <c r="B105" s="40" t="s">
        <v>279</v>
      </c>
      <c r="C105" s="47"/>
      <c r="D105" s="46" t="s">
        <v>109</v>
      </c>
      <c r="E105" s="46"/>
      <c r="F105" s="30" t="s">
        <v>96</v>
      </c>
      <c r="G105" s="30" t="s">
        <v>18</v>
      </c>
      <c r="H105" s="13">
        <f t="shared" si="26"/>
        <v>15276</v>
      </c>
      <c r="I105">
        <f>(H105/100)*5</f>
        <v>763.8</v>
      </c>
      <c r="J105" s="5">
        <f>H105+I105</f>
        <v>16039.8</v>
      </c>
      <c r="K105">
        <f t="shared" si="27"/>
        <v>2673.2999999999997</v>
      </c>
      <c r="L105">
        <v>1232</v>
      </c>
      <c r="M105" s="6">
        <f t="shared" si="20"/>
        <v>7392</v>
      </c>
      <c r="N105">
        <f t="shared" si="25"/>
        <v>8711.1288</v>
      </c>
      <c r="O105" s="4">
        <v>7986</v>
      </c>
      <c r="P105">
        <f t="shared" si="21"/>
        <v>8712</v>
      </c>
      <c r="Q105">
        <f t="shared" si="22"/>
        <v>9016.018308</v>
      </c>
      <c r="R105">
        <f t="shared" si="23"/>
        <v>9241.4187657</v>
      </c>
      <c r="S105">
        <f t="shared" si="14"/>
        <v>10812.459955868999</v>
      </c>
      <c r="T105">
        <f>(H105/100)*3.5*1.1</f>
        <v>588.126</v>
      </c>
      <c r="U105">
        <f t="shared" si="16"/>
        <v>14056.197942629698</v>
      </c>
      <c r="V105">
        <v>16866</v>
      </c>
      <c r="W105">
        <f t="shared" si="17"/>
        <v>16191.359999999999</v>
      </c>
      <c r="X105">
        <f t="shared" si="18"/>
        <v>13762.655999999999</v>
      </c>
      <c r="Y105">
        <f>X105*1.11</f>
        <v>15276.54816</v>
      </c>
      <c r="AA105" s="87">
        <f>H105*1.28</f>
        <v>19553.28</v>
      </c>
    </row>
    <row r="106" spans="1:27" ht="12.75">
      <c r="A106" s="91" t="s">
        <v>228</v>
      </c>
      <c r="B106" s="40" t="s">
        <v>280</v>
      </c>
      <c r="C106" s="47"/>
      <c r="D106" s="46" t="s">
        <v>109</v>
      </c>
      <c r="E106" s="46"/>
      <c r="F106" s="30" t="s">
        <v>17</v>
      </c>
      <c r="G106" s="30" t="s">
        <v>18</v>
      </c>
      <c r="H106" s="13">
        <f t="shared" si="26"/>
        <v>15276</v>
      </c>
      <c r="I106">
        <f>(H106/100)*5</f>
        <v>763.8</v>
      </c>
      <c r="J106" s="5">
        <f>H106+I106</f>
        <v>16039.8</v>
      </c>
      <c r="K106">
        <f t="shared" si="27"/>
        <v>2673.2999999999997</v>
      </c>
      <c r="L106">
        <v>1232</v>
      </c>
      <c r="M106" s="6">
        <f t="shared" si="20"/>
        <v>7392</v>
      </c>
      <c r="N106">
        <f t="shared" si="25"/>
        <v>8711.1288</v>
      </c>
      <c r="O106" s="4">
        <v>7986</v>
      </c>
      <c r="P106">
        <f t="shared" si="21"/>
        <v>8712</v>
      </c>
      <c r="Q106">
        <f t="shared" si="22"/>
        <v>9016.018308</v>
      </c>
      <c r="R106">
        <f t="shared" si="23"/>
        <v>9241.4187657</v>
      </c>
      <c r="S106">
        <f t="shared" si="14"/>
        <v>10812.459955868999</v>
      </c>
      <c r="T106">
        <f>(H106/100)*3.5*1.1</f>
        <v>588.126</v>
      </c>
      <c r="U106">
        <f t="shared" si="16"/>
        <v>14056.197942629698</v>
      </c>
      <c r="V106">
        <v>16866</v>
      </c>
      <c r="W106">
        <f t="shared" si="17"/>
        <v>16191.359999999999</v>
      </c>
      <c r="X106">
        <f t="shared" si="18"/>
        <v>13762.655999999999</v>
      </c>
      <c r="Y106">
        <f>X106*1.11</f>
        <v>15276.54816</v>
      </c>
      <c r="AA106" s="87">
        <f>H106*1.28</f>
        <v>19553.28</v>
      </c>
    </row>
    <row r="107" spans="1:27" ht="12.75" customHeight="1">
      <c r="A107" s="91" t="s">
        <v>254</v>
      </c>
      <c r="B107" s="47" t="s">
        <v>164</v>
      </c>
      <c r="C107" s="47"/>
      <c r="D107" s="46" t="s">
        <v>71</v>
      </c>
      <c r="E107" s="46"/>
      <c r="F107" s="30" t="s">
        <v>34</v>
      </c>
      <c r="G107" s="30" t="s">
        <v>18</v>
      </c>
      <c r="H107" s="13">
        <f t="shared" si="26"/>
        <v>21138</v>
      </c>
      <c r="I107">
        <f>(H107/100)*5</f>
        <v>1056.9</v>
      </c>
      <c r="J107" s="5">
        <f>H107+I107</f>
        <v>22194.9</v>
      </c>
      <c r="K107">
        <f t="shared" si="27"/>
        <v>3699.15</v>
      </c>
      <c r="L107">
        <v>1722</v>
      </c>
      <c r="M107" s="6">
        <f t="shared" si="20"/>
        <v>10332</v>
      </c>
      <c r="N107">
        <f>O107*1.08</f>
        <v>12052.800000000001</v>
      </c>
      <c r="O107" s="1">
        <v>11160</v>
      </c>
      <c r="P107">
        <f t="shared" si="21"/>
        <v>12054</v>
      </c>
      <c r="Q107">
        <f t="shared" si="22"/>
        <v>12474.648000000001</v>
      </c>
      <c r="R107">
        <f t="shared" si="23"/>
        <v>12786.5142</v>
      </c>
      <c r="S107">
        <f t="shared" si="14"/>
        <v>14960.221613999998</v>
      </c>
      <c r="T107">
        <f>(H107/100)*3.5*1.1</f>
        <v>813.813</v>
      </c>
      <c r="U107">
        <f t="shared" si="16"/>
        <v>19448.2880982</v>
      </c>
      <c r="V107">
        <v>23340</v>
      </c>
      <c r="W107">
        <f t="shared" si="17"/>
        <v>22406.399999999998</v>
      </c>
      <c r="X107">
        <f t="shared" si="18"/>
        <v>19045.44</v>
      </c>
      <c r="Y107">
        <f>X107*1.11</f>
        <v>21140.4384</v>
      </c>
      <c r="AA107" s="87">
        <f>H107*1.28</f>
        <v>27056.64</v>
      </c>
    </row>
    <row r="108" spans="1:27" ht="12.75" customHeight="1">
      <c r="A108" s="91" t="s">
        <v>255</v>
      </c>
      <c r="B108" s="47" t="s">
        <v>166</v>
      </c>
      <c r="C108" s="47"/>
      <c r="D108" s="46" t="s">
        <v>71</v>
      </c>
      <c r="E108" s="46"/>
      <c r="F108" s="30" t="s">
        <v>96</v>
      </c>
      <c r="G108" s="30" t="s">
        <v>18</v>
      </c>
      <c r="H108" s="13">
        <f t="shared" si="26"/>
        <v>21138</v>
      </c>
      <c r="I108">
        <f>(H108/100)*5</f>
        <v>1056.9</v>
      </c>
      <c r="J108" s="5">
        <f>H108+I108</f>
        <v>22194.9</v>
      </c>
      <c r="K108">
        <f t="shared" si="27"/>
        <v>3699.15</v>
      </c>
      <c r="L108">
        <v>1722</v>
      </c>
      <c r="M108" s="6">
        <f t="shared" si="20"/>
        <v>10332</v>
      </c>
      <c r="N108">
        <f>O108*1.08</f>
        <v>12052.800000000001</v>
      </c>
      <c r="O108" s="1">
        <v>11160</v>
      </c>
      <c r="P108">
        <f t="shared" si="21"/>
        <v>12054</v>
      </c>
      <c r="Q108">
        <f t="shared" si="22"/>
        <v>12474.648000000001</v>
      </c>
      <c r="R108">
        <f t="shared" si="23"/>
        <v>12786.5142</v>
      </c>
      <c r="S108">
        <f t="shared" si="14"/>
        <v>14960.221613999998</v>
      </c>
      <c r="T108">
        <f>(H108/100)*3.5*1.1</f>
        <v>813.813</v>
      </c>
      <c r="U108">
        <f t="shared" si="16"/>
        <v>19448.2880982</v>
      </c>
      <c r="V108">
        <v>23340</v>
      </c>
      <c r="W108">
        <f t="shared" si="17"/>
        <v>22406.399999999998</v>
      </c>
      <c r="X108">
        <f t="shared" si="18"/>
        <v>19045.44</v>
      </c>
      <c r="Y108">
        <f>X108*1.11</f>
        <v>21140.4384</v>
      </c>
      <c r="AA108" s="87">
        <f>H108*1.28</f>
        <v>27056.64</v>
      </c>
    </row>
    <row r="109" spans="1:27" ht="12.75" customHeight="1">
      <c r="A109" s="91" t="s">
        <v>256</v>
      </c>
      <c r="B109" s="47" t="s">
        <v>168</v>
      </c>
      <c r="C109" s="47"/>
      <c r="D109" s="46" t="s">
        <v>71</v>
      </c>
      <c r="E109" s="46"/>
      <c r="F109" s="30" t="s">
        <v>17</v>
      </c>
      <c r="G109" s="30" t="s">
        <v>18</v>
      </c>
      <c r="H109" s="13">
        <f t="shared" si="26"/>
        <v>21138</v>
      </c>
      <c r="I109">
        <f>(H109/100)*5</f>
        <v>1056.9</v>
      </c>
      <c r="J109" s="5">
        <f>H109+I109</f>
        <v>22194.9</v>
      </c>
      <c r="K109">
        <f t="shared" si="27"/>
        <v>3699.15</v>
      </c>
      <c r="L109">
        <v>1722</v>
      </c>
      <c r="M109" s="6">
        <f t="shared" si="20"/>
        <v>10332</v>
      </c>
      <c r="N109">
        <f>O109*1.08</f>
        <v>12052.800000000001</v>
      </c>
      <c r="O109" s="1">
        <v>11160</v>
      </c>
      <c r="P109">
        <f t="shared" si="21"/>
        <v>12054</v>
      </c>
      <c r="Q109">
        <f t="shared" si="22"/>
        <v>12474.648000000001</v>
      </c>
      <c r="R109">
        <f t="shared" si="23"/>
        <v>12786.5142</v>
      </c>
      <c r="S109">
        <f t="shared" si="14"/>
        <v>14960.221613999998</v>
      </c>
      <c r="T109">
        <f>(H109/100)*3.5*1.1</f>
        <v>813.813</v>
      </c>
      <c r="U109">
        <f t="shared" si="16"/>
        <v>19448.2880982</v>
      </c>
      <c r="V109">
        <v>23340</v>
      </c>
      <c r="W109">
        <f t="shared" si="17"/>
        <v>22406.399999999998</v>
      </c>
      <c r="X109">
        <f t="shared" si="18"/>
        <v>19045.44</v>
      </c>
      <c r="Y109">
        <f>X109*1.11</f>
        <v>21140.4384</v>
      </c>
      <c r="AA109" s="87">
        <f>H109*1.28</f>
        <v>27056.64</v>
      </c>
    </row>
    <row r="110" spans="1:27" ht="12.75" customHeight="1">
      <c r="A110" s="91" t="s">
        <v>257</v>
      </c>
      <c r="B110" s="40" t="s">
        <v>281</v>
      </c>
      <c r="C110" s="47"/>
      <c r="D110" s="46" t="s">
        <v>122</v>
      </c>
      <c r="E110" s="46"/>
      <c r="F110" s="30" t="s">
        <v>34</v>
      </c>
      <c r="G110" s="30" t="s">
        <v>18</v>
      </c>
      <c r="H110" s="13">
        <f t="shared" si="26"/>
        <v>16608</v>
      </c>
      <c r="I110">
        <f>(H110/100)*5</f>
        <v>830.4000000000001</v>
      </c>
      <c r="J110" s="5">
        <f>H110+I110</f>
        <v>17438.4</v>
      </c>
      <c r="K110">
        <f t="shared" si="27"/>
        <v>2906.4</v>
      </c>
      <c r="L110">
        <v>1340</v>
      </c>
      <c r="M110" s="6">
        <f t="shared" si="20"/>
        <v>8040</v>
      </c>
      <c r="N110">
        <f>(O110*1.08)*1.01</f>
        <v>9470.325600000002</v>
      </c>
      <c r="O110" s="1">
        <v>8682</v>
      </c>
      <c r="P110">
        <f t="shared" si="21"/>
        <v>9468</v>
      </c>
      <c r="Q110">
        <f t="shared" si="22"/>
        <v>9801.786996</v>
      </c>
      <c r="R110">
        <f t="shared" si="23"/>
        <v>10046.8316709</v>
      </c>
      <c r="S110">
        <f t="shared" si="14"/>
        <v>11754.793054952997</v>
      </c>
      <c r="T110">
        <f>(H110/100)*3.5*1.1</f>
        <v>639.4080000000001</v>
      </c>
      <c r="U110">
        <f t="shared" si="16"/>
        <v>15281.230971438898</v>
      </c>
      <c r="V110">
        <v>18336</v>
      </c>
      <c r="W110">
        <f t="shared" si="17"/>
        <v>17602.559999999998</v>
      </c>
      <c r="X110">
        <f t="shared" si="18"/>
        <v>14962.175999999998</v>
      </c>
      <c r="Y110">
        <f>X110*1.11</f>
        <v>16608.015359999998</v>
      </c>
      <c r="AA110" s="87">
        <f>H110*1.28</f>
        <v>21258.24</v>
      </c>
    </row>
    <row r="111" spans="1:27" ht="12.75" customHeight="1">
      <c r="A111" s="91" t="s">
        <v>258</v>
      </c>
      <c r="B111" s="40" t="s">
        <v>282</v>
      </c>
      <c r="C111" s="47"/>
      <c r="D111" s="46" t="s">
        <v>122</v>
      </c>
      <c r="E111" s="46"/>
      <c r="F111" s="30" t="s">
        <v>96</v>
      </c>
      <c r="G111" s="30" t="s">
        <v>18</v>
      </c>
      <c r="H111" s="13">
        <f t="shared" si="26"/>
        <v>16608</v>
      </c>
      <c r="I111">
        <f>(H111/100)*5</f>
        <v>830.4000000000001</v>
      </c>
      <c r="J111" s="5">
        <f>H111+I111</f>
        <v>17438.4</v>
      </c>
      <c r="K111">
        <f t="shared" si="27"/>
        <v>2906.4</v>
      </c>
      <c r="L111">
        <v>1340</v>
      </c>
      <c r="M111" s="6">
        <f t="shared" si="20"/>
        <v>8040</v>
      </c>
      <c r="N111">
        <f>(O111*1.08)*1.01</f>
        <v>9470.325600000002</v>
      </c>
      <c r="O111" s="1">
        <v>8682</v>
      </c>
      <c r="P111">
        <f t="shared" si="21"/>
        <v>9468</v>
      </c>
      <c r="Q111">
        <f t="shared" si="22"/>
        <v>9801.786996</v>
      </c>
      <c r="R111">
        <f t="shared" si="23"/>
        <v>10046.8316709</v>
      </c>
      <c r="S111">
        <f t="shared" si="14"/>
        <v>11754.793054952997</v>
      </c>
      <c r="T111">
        <f>(H111/100)*3.5*1.1</f>
        <v>639.4080000000001</v>
      </c>
      <c r="U111">
        <f t="shared" si="16"/>
        <v>15281.230971438898</v>
      </c>
      <c r="V111">
        <v>18336</v>
      </c>
      <c r="W111">
        <f t="shared" si="17"/>
        <v>17602.559999999998</v>
      </c>
      <c r="X111">
        <f t="shared" si="18"/>
        <v>14962.175999999998</v>
      </c>
      <c r="Y111">
        <f>X111*1.11</f>
        <v>16608.015359999998</v>
      </c>
      <c r="AA111" s="87">
        <f>H111*1.28</f>
        <v>21258.24</v>
      </c>
    </row>
    <row r="112" spans="1:27" ht="12.75" customHeight="1">
      <c r="A112" s="91" t="s">
        <v>259</v>
      </c>
      <c r="B112" s="40" t="s">
        <v>283</v>
      </c>
      <c r="C112" s="47"/>
      <c r="D112" s="46" t="s">
        <v>122</v>
      </c>
      <c r="E112" s="46"/>
      <c r="F112" s="30" t="s">
        <v>17</v>
      </c>
      <c r="G112" s="30" t="s">
        <v>18</v>
      </c>
      <c r="H112" s="13">
        <f t="shared" si="26"/>
        <v>16608</v>
      </c>
      <c r="I112">
        <f>(H112/100)*5</f>
        <v>830.4000000000001</v>
      </c>
      <c r="J112" s="5">
        <f>H112+I112</f>
        <v>17438.4</v>
      </c>
      <c r="K112">
        <f t="shared" si="27"/>
        <v>2906.4</v>
      </c>
      <c r="L112">
        <v>1340</v>
      </c>
      <c r="M112" s="6">
        <f t="shared" si="20"/>
        <v>8040</v>
      </c>
      <c r="N112">
        <f>(O112*1.08)*1.01</f>
        <v>9470.325600000002</v>
      </c>
      <c r="O112" s="1">
        <v>8682</v>
      </c>
      <c r="P112">
        <f t="shared" si="21"/>
        <v>9468</v>
      </c>
      <c r="Q112">
        <f t="shared" si="22"/>
        <v>9801.786996</v>
      </c>
      <c r="R112">
        <f t="shared" si="23"/>
        <v>10046.8316709</v>
      </c>
      <c r="S112">
        <f t="shared" si="14"/>
        <v>11754.793054952997</v>
      </c>
      <c r="T112">
        <f>(H112/100)*3.5*1.1</f>
        <v>639.4080000000001</v>
      </c>
      <c r="U112">
        <f t="shared" si="16"/>
        <v>15281.230971438898</v>
      </c>
      <c r="V112">
        <v>18336</v>
      </c>
      <c r="W112">
        <f t="shared" si="17"/>
        <v>17602.559999999998</v>
      </c>
      <c r="X112">
        <f t="shared" si="18"/>
        <v>14962.175999999998</v>
      </c>
      <c r="Y112">
        <f>X112*1.11</f>
        <v>16608.015359999998</v>
      </c>
      <c r="AA112" s="87">
        <f>H112*1.28</f>
        <v>21258.24</v>
      </c>
    </row>
    <row r="113" spans="1:27" ht="12.75" customHeight="1">
      <c r="A113" s="91" t="s">
        <v>260</v>
      </c>
      <c r="B113" s="47" t="s">
        <v>170</v>
      </c>
      <c r="C113" s="47"/>
      <c r="D113" s="46" t="s">
        <v>76</v>
      </c>
      <c r="E113" s="46"/>
      <c r="F113" s="30" t="s">
        <v>34</v>
      </c>
      <c r="G113" s="30" t="s">
        <v>18</v>
      </c>
      <c r="H113" s="13">
        <f t="shared" si="26"/>
        <v>23586</v>
      </c>
      <c r="I113">
        <f>(H113/100)*5</f>
        <v>1179.3000000000002</v>
      </c>
      <c r="J113" s="5">
        <f>H113+I113</f>
        <v>24765.3</v>
      </c>
      <c r="K113">
        <f t="shared" si="27"/>
        <v>4127.55</v>
      </c>
      <c r="L113">
        <v>1903</v>
      </c>
      <c r="M113" s="6">
        <f t="shared" si="20"/>
        <v>11418</v>
      </c>
      <c r="N113">
        <f>(O113*1.08)*1.01</f>
        <v>13449.564000000002</v>
      </c>
      <c r="O113" s="1">
        <v>12330</v>
      </c>
      <c r="P113">
        <f t="shared" si="21"/>
        <v>13452</v>
      </c>
      <c r="Q113">
        <f t="shared" si="22"/>
        <v>13920.298740000002</v>
      </c>
      <c r="R113">
        <f t="shared" si="23"/>
        <v>14268.3062085</v>
      </c>
      <c r="S113">
        <f t="shared" si="14"/>
        <v>16693.918263945</v>
      </c>
      <c r="T113">
        <f>(H113/100)*3.5*1.1</f>
        <v>908.061</v>
      </c>
      <c r="U113">
        <f t="shared" si="16"/>
        <v>21702.093743128502</v>
      </c>
      <c r="V113">
        <v>26040</v>
      </c>
      <c r="W113">
        <f t="shared" si="17"/>
        <v>24998.399999999998</v>
      </c>
      <c r="X113">
        <f t="shared" si="18"/>
        <v>21248.639999999996</v>
      </c>
      <c r="Y113">
        <f>X113*1.11</f>
        <v>23585.9904</v>
      </c>
      <c r="AA113" s="87">
        <f>H113*1.28</f>
        <v>30190.08</v>
      </c>
    </row>
    <row r="114" spans="1:27" ht="12.75" customHeight="1">
      <c r="A114" s="91" t="s">
        <v>261</v>
      </c>
      <c r="B114" s="47" t="s">
        <v>172</v>
      </c>
      <c r="C114" s="47"/>
      <c r="D114" s="46" t="s">
        <v>76</v>
      </c>
      <c r="E114" s="46"/>
      <c r="F114" s="30" t="s">
        <v>96</v>
      </c>
      <c r="G114" s="30" t="s">
        <v>18</v>
      </c>
      <c r="H114" s="13">
        <f t="shared" si="26"/>
        <v>23586</v>
      </c>
      <c r="I114">
        <f>(H114/100)*5</f>
        <v>1179.3000000000002</v>
      </c>
      <c r="J114" s="5">
        <f>H114+I114</f>
        <v>24765.3</v>
      </c>
      <c r="K114">
        <f t="shared" si="27"/>
        <v>4127.55</v>
      </c>
      <c r="L114">
        <v>1903</v>
      </c>
      <c r="M114" s="6">
        <f t="shared" si="20"/>
        <v>11418</v>
      </c>
      <c r="N114">
        <f>(O114*1.08)*1.01</f>
        <v>13449.564000000002</v>
      </c>
      <c r="O114" s="1">
        <v>12330</v>
      </c>
      <c r="P114">
        <f t="shared" si="21"/>
        <v>13452</v>
      </c>
      <c r="Q114">
        <f t="shared" si="22"/>
        <v>13920.298740000002</v>
      </c>
      <c r="R114">
        <f t="shared" si="23"/>
        <v>14268.3062085</v>
      </c>
      <c r="S114">
        <f t="shared" si="14"/>
        <v>16693.918263945</v>
      </c>
      <c r="T114">
        <f>(H114/100)*3.5*1.1</f>
        <v>908.061</v>
      </c>
      <c r="U114">
        <f t="shared" si="16"/>
        <v>21702.093743128502</v>
      </c>
      <c r="V114">
        <v>26040</v>
      </c>
      <c r="W114">
        <f t="shared" si="17"/>
        <v>24998.399999999998</v>
      </c>
      <c r="X114">
        <f t="shared" si="18"/>
        <v>21248.639999999996</v>
      </c>
      <c r="Y114">
        <f>X114*1.11</f>
        <v>23585.9904</v>
      </c>
      <c r="AA114" s="87">
        <f>H114*1.28</f>
        <v>30190.08</v>
      </c>
    </row>
    <row r="115" spans="1:27" ht="12.75" customHeight="1">
      <c r="A115" s="91" t="s">
        <v>262</v>
      </c>
      <c r="B115" s="47" t="s">
        <v>174</v>
      </c>
      <c r="C115" s="47"/>
      <c r="D115" s="46" t="s">
        <v>76</v>
      </c>
      <c r="E115" s="46"/>
      <c r="F115" s="30" t="s">
        <v>17</v>
      </c>
      <c r="G115" s="30" t="s">
        <v>18</v>
      </c>
      <c r="H115" s="13">
        <f t="shared" si="26"/>
        <v>23586</v>
      </c>
      <c r="I115">
        <f>(H115/100)*5</f>
        <v>1179.3000000000002</v>
      </c>
      <c r="J115" s="5">
        <f>H115+I115</f>
        <v>24765.3</v>
      </c>
      <c r="K115">
        <f t="shared" si="27"/>
        <v>4127.55</v>
      </c>
      <c r="L115">
        <v>1903</v>
      </c>
      <c r="M115" s="6">
        <f t="shared" si="20"/>
        <v>11418</v>
      </c>
      <c r="N115">
        <f>(O115*1.08)*1.01</f>
        <v>13449.564000000002</v>
      </c>
      <c r="O115" s="1">
        <v>12330</v>
      </c>
      <c r="P115">
        <f t="shared" si="21"/>
        <v>13452</v>
      </c>
      <c r="Q115">
        <f t="shared" si="22"/>
        <v>13920.298740000002</v>
      </c>
      <c r="R115">
        <f t="shared" si="23"/>
        <v>14268.3062085</v>
      </c>
      <c r="S115">
        <f t="shared" si="14"/>
        <v>16693.918263945</v>
      </c>
      <c r="T115">
        <f>(H115/100)*3.5*1.1</f>
        <v>908.061</v>
      </c>
      <c r="U115">
        <f t="shared" si="16"/>
        <v>21702.093743128502</v>
      </c>
      <c r="V115">
        <v>26040</v>
      </c>
      <c r="W115">
        <f t="shared" si="17"/>
        <v>24998.399999999998</v>
      </c>
      <c r="X115">
        <f t="shared" si="18"/>
        <v>21248.639999999996</v>
      </c>
      <c r="Y115">
        <f>X115*1.11</f>
        <v>23585.9904</v>
      </c>
      <c r="AA115" s="87">
        <f>H115*1.28</f>
        <v>30190.08</v>
      </c>
    </row>
    <row r="116" spans="1:27" ht="12.75" customHeight="1">
      <c r="A116" s="91" t="s">
        <v>263</v>
      </c>
      <c r="B116" s="47" t="s">
        <v>176</v>
      </c>
      <c r="C116" s="47"/>
      <c r="D116" s="46" t="s">
        <v>135</v>
      </c>
      <c r="E116" s="46"/>
      <c r="F116" s="30" t="s">
        <v>34</v>
      </c>
      <c r="G116" s="30" t="s">
        <v>18</v>
      </c>
      <c r="H116" s="13">
        <f t="shared" si="26"/>
        <v>27366</v>
      </c>
      <c r="I116">
        <f>(H116/100)*5</f>
        <v>1368.3000000000002</v>
      </c>
      <c r="J116" s="5">
        <f>H116+I116</f>
        <v>28734.3</v>
      </c>
      <c r="K116" s="7">
        <f t="shared" si="27"/>
        <v>4789.05</v>
      </c>
      <c r="L116">
        <v>2207</v>
      </c>
      <c r="M116" s="6">
        <f t="shared" si="20"/>
        <v>13242</v>
      </c>
      <c r="N116">
        <f>(O116*1.08)*1.01</f>
        <v>15602.803200000002</v>
      </c>
      <c r="O116" s="1">
        <v>14304</v>
      </c>
      <c r="P116">
        <f t="shared" si="21"/>
        <v>15600</v>
      </c>
      <c r="Q116">
        <f t="shared" si="22"/>
        <v>16148.901312000002</v>
      </c>
      <c r="R116">
        <f t="shared" si="23"/>
        <v>16552.6238448</v>
      </c>
      <c r="S116">
        <f t="shared" si="14"/>
        <v>19366.569898416</v>
      </c>
      <c r="T116">
        <f>(H116/100)*3.5*1.1</f>
        <v>1053.5910000000001</v>
      </c>
      <c r="U116">
        <f t="shared" si="16"/>
        <v>25176.540867940803</v>
      </c>
      <c r="V116">
        <v>30210</v>
      </c>
      <c r="W116">
        <f t="shared" si="17"/>
        <v>29001.6</v>
      </c>
      <c r="X116">
        <f t="shared" si="18"/>
        <v>24651.359999999997</v>
      </c>
      <c r="Y116">
        <f>X116*1.11</f>
        <v>27363.009599999998</v>
      </c>
      <c r="AA116" s="87">
        <f>H116*1.28</f>
        <v>35028.48</v>
      </c>
    </row>
    <row r="117" spans="1:27" ht="12.75" customHeight="1">
      <c r="A117" s="91" t="s">
        <v>264</v>
      </c>
      <c r="B117" s="47" t="s">
        <v>178</v>
      </c>
      <c r="C117" s="47"/>
      <c r="D117" s="46" t="s">
        <v>135</v>
      </c>
      <c r="E117" s="46"/>
      <c r="F117" s="30" t="s">
        <v>96</v>
      </c>
      <c r="G117" s="30" t="s">
        <v>18</v>
      </c>
      <c r="H117" s="13">
        <f t="shared" si="26"/>
        <v>27366</v>
      </c>
      <c r="I117">
        <f>(H117/100)*5</f>
        <v>1368.3000000000002</v>
      </c>
      <c r="J117" s="5">
        <f>H117+I117</f>
        <v>28734.3</v>
      </c>
      <c r="K117" s="7">
        <f t="shared" si="27"/>
        <v>4789.05</v>
      </c>
      <c r="L117">
        <v>2207</v>
      </c>
      <c r="M117" s="6">
        <f t="shared" si="20"/>
        <v>13242</v>
      </c>
      <c r="N117">
        <f>(O117*1.08)*1.01</f>
        <v>15602.803200000002</v>
      </c>
      <c r="O117" s="1">
        <v>14304</v>
      </c>
      <c r="P117">
        <f t="shared" si="21"/>
        <v>15600</v>
      </c>
      <c r="Q117">
        <f t="shared" si="22"/>
        <v>16148.901312000002</v>
      </c>
      <c r="R117">
        <f t="shared" si="23"/>
        <v>16552.6238448</v>
      </c>
      <c r="S117">
        <f t="shared" si="14"/>
        <v>19366.569898416</v>
      </c>
      <c r="T117">
        <f>(H117/100)*3.5*1.1</f>
        <v>1053.5910000000001</v>
      </c>
      <c r="U117">
        <f t="shared" si="16"/>
        <v>25176.540867940803</v>
      </c>
      <c r="V117">
        <v>30210</v>
      </c>
      <c r="W117">
        <f t="shared" si="17"/>
        <v>29001.6</v>
      </c>
      <c r="X117">
        <f t="shared" si="18"/>
        <v>24651.359999999997</v>
      </c>
      <c r="Y117">
        <f>X117*1.11</f>
        <v>27363.009599999998</v>
      </c>
      <c r="AA117" s="87">
        <f>H117*1.28</f>
        <v>35028.48</v>
      </c>
    </row>
    <row r="118" spans="1:27" ht="12.75" customHeight="1">
      <c r="A118" s="91" t="s">
        <v>265</v>
      </c>
      <c r="B118" s="47" t="s">
        <v>180</v>
      </c>
      <c r="C118" s="47"/>
      <c r="D118" s="46" t="s">
        <v>135</v>
      </c>
      <c r="E118" s="46"/>
      <c r="F118" s="30" t="s">
        <v>17</v>
      </c>
      <c r="G118" s="30" t="s">
        <v>18</v>
      </c>
      <c r="H118" s="13">
        <f t="shared" si="26"/>
        <v>27366</v>
      </c>
      <c r="I118">
        <f>(H118/100)*5</f>
        <v>1368.3000000000002</v>
      </c>
      <c r="J118" s="5">
        <f>H118+I118</f>
        <v>28734.3</v>
      </c>
      <c r="K118" s="7">
        <f t="shared" si="27"/>
        <v>4789.05</v>
      </c>
      <c r="L118">
        <v>2207</v>
      </c>
      <c r="M118" s="6">
        <f t="shared" si="20"/>
        <v>13242</v>
      </c>
      <c r="N118">
        <f>(O118*1.08)*1.01</f>
        <v>15602.803200000002</v>
      </c>
      <c r="O118" s="1">
        <v>14304</v>
      </c>
      <c r="P118">
        <f t="shared" si="21"/>
        <v>15600</v>
      </c>
      <c r="Q118">
        <f t="shared" si="22"/>
        <v>16148.901312000002</v>
      </c>
      <c r="R118">
        <f t="shared" si="23"/>
        <v>16552.6238448</v>
      </c>
      <c r="S118">
        <f t="shared" si="14"/>
        <v>19366.569898416</v>
      </c>
      <c r="T118">
        <f>(H118/100)*3.5*1.1</f>
        <v>1053.5910000000001</v>
      </c>
      <c r="U118">
        <f t="shared" si="16"/>
        <v>25176.540867940803</v>
      </c>
      <c r="V118">
        <v>30210</v>
      </c>
      <c r="W118">
        <f t="shared" si="17"/>
        <v>29001.6</v>
      </c>
      <c r="X118">
        <f t="shared" si="18"/>
        <v>24651.359999999997</v>
      </c>
      <c r="Y118">
        <f>X118*1.11</f>
        <v>27363.009599999998</v>
      </c>
      <c r="AA118" s="87">
        <f>H118*1.28</f>
        <v>35028.48</v>
      </c>
    </row>
    <row r="119" spans="1:27" ht="12.75" customHeight="1">
      <c r="A119" s="91" t="s">
        <v>266</v>
      </c>
      <c r="B119" s="40" t="s">
        <v>284</v>
      </c>
      <c r="C119" s="47"/>
      <c r="D119" s="46" t="s">
        <v>142</v>
      </c>
      <c r="E119" s="46"/>
      <c r="F119" s="30" t="s">
        <v>34</v>
      </c>
      <c r="G119" s="30" t="s">
        <v>18</v>
      </c>
      <c r="H119" s="13">
        <f t="shared" si="26"/>
        <v>21786</v>
      </c>
      <c r="I119">
        <f>(H119/100)*5</f>
        <v>1089.3000000000002</v>
      </c>
      <c r="J119" s="5">
        <f>H119+I119</f>
        <v>22875.3</v>
      </c>
      <c r="K119" s="7">
        <f t="shared" si="27"/>
        <v>3812.5499999999997</v>
      </c>
      <c r="L119">
        <v>1757</v>
      </c>
      <c r="M119" s="6">
        <f t="shared" si="20"/>
        <v>10542</v>
      </c>
      <c r="N119">
        <f>(O119*1.08)*1.01</f>
        <v>12422.030400000001</v>
      </c>
      <c r="O119" s="1">
        <v>11388</v>
      </c>
      <c r="P119">
        <f t="shared" si="21"/>
        <v>12420</v>
      </c>
      <c r="Q119">
        <f t="shared" si="22"/>
        <v>12856.801464</v>
      </c>
      <c r="R119">
        <f t="shared" si="23"/>
        <v>13178.221500599999</v>
      </c>
      <c r="S119">
        <f t="shared" si="14"/>
        <v>15418.519155701997</v>
      </c>
      <c r="T119">
        <f>(H119/100)*3.5*1.1</f>
        <v>838.7610000000001</v>
      </c>
      <c r="U119">
        <f t="shared" si="16"/>
        <v>20044.074902412598</v>
      </c>
      <c r="V119">
        <v>24054</v>
      </c>
      <c r="W119">
        <f t="shared" si="17"/>
        <v>23091.84</v>
      </c>
      <c r="X119">
        <f t="shared" si="18"/>
        <v>19628.064</v>
      </c>
      <c r="Y119">
        <f>X119*1.11</f>
        <v>21787.15104</v>
      </c>
      <c r="AA119" s="87">
        <f>H119*1.28</f>
        <v>27886.08</v>
      </c>
    </row>
    <row r="120" spans="1:27" ht="12.75" customHeight="1">
      <c r="A120" s="91" t="s">
        <v>267</v>
      </c>
      <c r="B120" s="40" t="s">
        <v>285</v>
      </c>
      <c r="C120" s="47"/>
      <c r="D120" s="46" t="s">
        <v>142</v>
      </c>
      <c r="E120" s="46"/>
      <c r="F120" s="30" t="s">
        <v>96</v>
      </c>
      <c r="G120" s="30" t="s">
        <v>18</v>
      </c>
      <c r="H120" s="13">
        <f t="shared" si="26"/>
        <v>21786</v>
      </c>
      <c r="I120">
        <f>(H120/100)*5</f>
        <v>1089.3000000000002</v>
      </c>
      <c r="J120" s="5">
        <f>H120+I120</f>
        <v>22875.3</v>
      </c>
      <c r="K120" s="7">
        <f t="shared" si="27"/>
        <v>3812.5499999999997</v>
      </c>
      <c r="L120">
        <v>1757</v>
      </c>
      <c r="M120" s="6">
        <f t="shared" si="20"/>
        <v>10542</v>
      </c>
      <c r="N120">
        <f>(O120*1.08)*1.01</f>
        <v>12422.030400000001</v>
      </c>
      <c r="O120" s="1">
        <v>11388</v>
      </c>
      <c r="P120">
        <f t="shared" si="21"/>
        <v>12420</v>
      </c>
      <c r="Q120">
        <f t="shared" si="22"/>
        <v>12856.801464</v>
      </c>
      <c r="R120">
        <f t="shared" si="23"/>
        <v>13178.221500599999</v>
      </c>
      <c r="S120">
        <f t="shared" si="14"/>
        <v>15418.519155701997</v>
      </c>
      <c r="T120">
        <f>(H120/100)*3.5*1.1</f>
        <v>838.7610000000001</v>
      </c>
      <c r="U120">
        <f t="shared" si="16"/>
        <v>20044.074902412598</v>
      </c>
      <c r="V120">
        <v>24054</v>
      </c>
      <c r="W120">
        <f t="shared" si="17"/>
        <v>23091.84</v>
      </c>
      <c r="X120">
        <f t="shared" si="18"/>
        <v>19628.064</v>
      </c>
      <c r="Y120">
        <f>X120*1.11</f>
        <v>21787.15104</v>
      </c>
      <c r="AA120" s="87">
        <f>H120*1.28</f>
        <v>27886.08</v>
      </c>
    </row>
    <row r="121" spans="1:27" ht="12.75" customHeight="1">
      <c r="A121" s="91" t="s">
        <v>268</v>
      </c>
      <c r="B121" s="40" t="s">
        <v>286</v>
      </c>
      <c r="C121" s="47"/>
      <c r="D121" s="46" t="s">
        <v>142</v>
      </c>
      <c r="E121" s="46"/>
      <c r="F121" s="30" t="s">
        <v>17</v>
      </c>
      <c r="G121" s="30" t="s">
        <v>18</v>
      </c>
      <c r="H121" s="13">
        <f t="shared" si="26"/>
        <v>21786</v>
      </c>
      <c r="I121">
        <f>(H121/100)*5</f>
        <v>1089.3000000000002</v>
      </c>
      <c r="J121" s="5">
        <f>H121+I121</f>
        <v>22875.3</v>
      </c>
      <c r="K121" s="7">
        <f t="shared" si="27"/>
        <v>3812.5499999999997</v>
      </c>
      <c r="L121">
        <v>1757</v>
      </c>
      <c r="M121" s="6">
        <f t="shared" si="20"/>
        <v>10542</v>
      </c>
      <c r="N121">
        <f>(O121*1.08)*1.01</f>
        <v>12422.030400000001</v>
      </c>
      <c r="O121" s="1">
        <v>11388</v>
      </c>
      <c r="P121">
        <f t="shared" si="21"/>
        <v>12420</v>
      </c>
      <c r="Q121">
        <f t="shared" si="22"/>
        <v>12856.801464</v>
      </c>
      <c r="R121">
        <f t="shared" si="23"/>
        <v>13178.221500599999</v>
      </c>
      <c r="S121">
        <f t="shared" si="14"/>
        <v>15418.519155701997</v>
      </c>
      <c r="T121">
        <f>(H121/100)*3.5*1.1</f>
        <v>838.7610000000001</v>
      </c>
      <c r="U121">
        <f t="shared" si="16"/>
        <v>20044.074902412598</v>
      </c>
      <c r="V121">
        <v>24054</v>
      </c>
      <c r="W121">
        <f t="shared" si="17"/>
        <v>23091.84</v>
      </c>
      <c r="X121">
        <f t="shared" si="18"/>
        <v>19628.064</v>
      </c>
      <c r="Y121">
        <f>X121*1.11</f>
        <v>21787.15104</v>
      </c>
      <c r="AA121" s="87">
        <f>H121*1.28</f>
        <v>27886.08</v>
      </c>
    </row>
    <row r="122" spans="1:27" ht="12.75" customHeight="1">
      <c r="A122" s="91" t="s">
        <v>269</v>
      </c>
      <c r="B122" s="40" t="s">
        <v>287</v>
      </c>
      <c r="C122" s="47"/>
      <c r="D122" s="45" t="s">
        <v>277</v>
      </c>
      <c r="E122" s="46"/>
      <c r="F122" s="30" t="s">
        <v>34</v>
      </c>
      <c r="G122" s="30" t="s">
        <v>18</v>
      </c>
      <c r="H122" s="13">
        <f t="shared" si="26"/>
        <v>31914</v>
      </c>
      <c r="I122">
        <f>(H122/100)*5</f>
        <v>1595.6999999999998</v>
      </c>
      <c r="J122" s="5">
        <f>H122+I122</f>
        <v>33509.7</v>
      </c>
      <c r="K122" s="7">
        <f t="shared" si="27"/>
        <v>5584.95</v>
      </c>
      <c r="L122">
        <v>2574</v>
      </c>
      <c r="M122" s="6">
        <f t="shared" si="20"/>
        <v>15444</v>
      </c>
      <c r="N122">
        <f>(O122*1.08)*1.01</f>
        <v>18194.544</v>
      </c>
      <c r="O122" s="1">
        <v>16680</v>
      </c>
      <c r="P122">
        <f t="shared" si="21"/>
        <v>18192</v>
      </c>
      <c r="Q122">
        <f t="shared" si="22"/>
        <v>18831.35304</v>
      </c>
      <c r="R122">
        <f t="shared" si="23"/>
        <v>19302.136866</v>
      </c>
      <c r="S122">
        <f t="shared" si="14"/>
        <v>22583.50013322</v>
      </c>
      <c r="T122">
        <f>(H122/100)*3.5*1.1</f>
        <v>1228.689</v>
      </c>
      <c r="U122">
        <f t="shared" si="16"/>
        <v>29358.550173186002</v>
      </c>
      <c r="V122">
        <v>35232</v>
      </c>
      <c r="W122">
        <f t="shared" si="17"/>
        <v>33822.72</v>
      </c>
      <c r="X122">
        <f t="shared" si="18"/>
        <v>28749.312</v>
      </c>
      <c r="Y122">
        <f>X122*1.11</f>
        <v>31911.736320000004</v>
      </c>
      <c r="AA122" s="87">
        <f>H122*1.28</f>
        <v>40849.92</v>
      </c>
    </row>
    <row r="123" spans="1:27" ht="12.75" customHeight="1">
      <c r="A123" s="91" t="s">
        <v>270</v>
      </c>
      <c r="B123" s="40" t="s">
        <v>288</v>
      </c>
      <c r="C123" s="47"/>
      <c r="D123" s="45" t="s">
        <v>277</v>
      </c>
      <c r="E123" s="46"/>
      <c r="F123" s="30" t="s">
        <v>96</v>
      </c>
      <c r="G123" s="30" t="s">
        <v>18</v>
      </c>
      <c r="H123" s="13">
        <f t="shared" si="26"/>
        <v>31914</v>
      </c>
      <c r="I123">
        <f>(H123/100)*5</f>
        <v>1595.6999999999998</v>
      </c>
      <c r="J123" s="5">
        <f>H123+I123</f>
        <v>33509.7</v>
      </c>
      <c r="K123" s="7">
        <f t="shared" si="27"/>
        <v>5584.95</v>
      </c>
      <c r="L123">
        <v>2574</v>
      </c>
      <c r="M123" s="6">
        <f t="shared" si="20"/>
        <v>15444</v>
      </c>
      <c r="N123">
        <f>(O123*1.08)*1.01</f>
        <v>18194.544</v>
      </c>
      <c r="O123" s="1">
        <v>16680</v>
      </c>
      <c r="P123">
        <f t="shared" si="21"/>
        <v>18192</v>
      </c>
      <c r="Q123">
        <f t="shared" si="22"/>
        <v>18831.35304</v>
      </c>
      <c r="R123">
        <f t="shared" si="23"/>
        <v>19302.136866</v>
      </c>
      <c r="S123">
        <f t="shared" si="14"/>
        <v>22583.50013322</v>
      </c>
      <c r="T123">
        <f>(H123/100)*3.5*1.1</f>
        <v>1228.689</v>
      </c>
      <c r="U123">
        <f t="shared" si="16"/>
        <v>29358.550173186002</v>
      </c>
      <c r="V123">
        <v>35232</v>
      </c>
      <c r="W123">
        <f t="shared" si="17"/>
        <v>33822.72</v>
      </c>
      <c r="X123">
        <f t="shared" si="18"/>
        <v>28749.312</v>
      </c>
      <c r="Y123">
        <f>X123*1.11</f>
        <v>31911.736320000004</v>
      </c>
      <c r="AA123" s="87">
        <f>H123*1.28</f>
        <v>40849.92</v>
      </c>
    </row>
    <row r="124" spans="1:27" ht="12.75" customHeight="1">
      <c r="A124" s="91" t="s">
        <v>271</v>
      </c>
      <c r="B124" s="40" t="s">
        <v>289</v>
      </c>
      <c r="C124" s="47"/>
      <c r="D124" s="45" t="s">
        <v>277</v>
      </c>
      <c r="E124" s="46"/>
      <c r="F124" s="30" t="s">
        <v>17</v>
      </c>
      <c r="G124" s="30" t="s">
        <v>18</v>
      </c>
      <c r="H124" s="13">
        <f t="shared" si="26"/>
        <v>31914</v>
      </c>
      <c r="I124">
        <f>(H124/100)*5</f>
        <v>1595.6999999999998</v>
      </c>
      <c r="J124" s="5">
        <f>H124+I124</f>
        <v>33509.7</v>
      </c>
      <c r="K124" s="7">
        <f t="shared" si="27"/>
        <v>5584.95</v>
      </c>
      <c r="L124">
        <v>2574</v>
      </c>
      <c r="M124" s="6">
        <f t="shared" si="20"/>
        <v>15444</v>
      </c>
      <c r="N124">
        <f>(O124*1.08)*1.01</f>
        <v>18194.544</v>
      </c>
      <c r="O124" s="1">
        <v>16680</v>
      </c>
      <c r="P124">
        <f t="shared" si="21"/>
        <v>18192</v>
      </c>
      <c r="Q124">
        <f t="shared" si="22"/>
        <v>18831.35304</v>
      </c>
      <c r="R124">
        <f t="shared" si="23"/>
        <v>19302.136866</v>
      </c>
      <c r="S124">
        <f t="shared" si="14"/>
        <v>22583.50013322</v>
      </c>
      <c r="T124">
        <f>(H124/100)*3.5*1.1</f>
        <v>1228.689</v>
      </c>
      <c r="U124">
        <f t="shared" si="16"/>
        <v>29358.550173186002</v>
      </c>
      <c r="V124">
        <v>35232</v>
      </c>
      <c r="W124">
        <f t="shared" si="17"/>
        <v>33822.72</v>
      </c>
      <c r="X124">
        <f t="shared" si="18"/>
        <v>28749.312</v>
      </c>
      <c r="Y124">
        <f>X124*1.11</f>
        <v>31911.736320000004</v>
      </c>
      <c r="AA124" s="87">
        <f>H124*1.28</f>
        <v>40849.92</v>
      </c>
    </row>
    <row r="125" spans="1:27" ht="12.75" customHeight="1">
      <c r="A125" s="91" t="s">
        <v>272</v>
      </c>
      <c r="B125" s="40" t="s">
        <v>290</v>
      </c>
      <c r="C125" s="47"/>
      <c r="D125" s="46" t="s">
        <v>154</v>
      </c>
      <c r="E125" s="46"/>
      <c r="F125" s="30" t="s">
        <v>34</v>
      </c>
      <c r="G125" s="30" t="s">
        <v>18</v>
      </c>
      <c r="H125" s="13">
        <f t="shared" si="26"/>
        <v>38250</v>
      </c>
      <c r="I125">
        <f>(H125/100)*5</f>
        <v>1912.5</v>
      </c>
      <c r="J125" s="5">
        <f>H125+I125</f>
        <v>40162.5</v>
      </c>
      <c r="K125" s="7">
        <f t="shared" si="27"/>
        <v>6693.75</v>
      </c>
      <c r="L125">
        <v>3085</v>
      </c>
      <c r="M125" s="6">
        <f t="shared" si="20"/>
        <v>18510</v>
      </c>
      <c r="N125">
        <f>(O125*1.08)*1.01</f>
        <v>21807.2736</v>
      </c>
      <c r="O125" s="1">
        <v>19992</v>
      </c>
      <c r="P125">
        <f t="shared" si="21"/>
        <v>21810</v>
      </c>
      <c r="Q125">
        <f t="shared" si="22"/>
        <v>22570.528176</v>
      </c>
      <c r="R125">
        <f t="shared" si="23"/>
        <v>23134.791380399998</v>
      </c>
      <c r="S125">
        <f t="shared" si="14"/>
        <v>27067.705915067996</v>
      </c>
      <c r="T125">
        <f>(H125/100)*3.5*1.1</f>
        <v>1472.6250000000002</v>
      </c>
      <c r="U125">
        <f t="shared" si="16"/>
        <v>35188.0176895884</v>
      </c>
      <c r="V125">
        <v>42228</v>
      </c>
      <c r="W125">
        <f t="shared" si="17"/>
        <v>40538.88</v>
      </c>
      <c r="X125">
        <f t="shared" si="18"/>
        <v>34458.047999999995</v>
      </c>
      <c r="Y125">
        <f>X125*1.11</f>
        <v>38248.43328</v>
      </c>
      <c r="AA125" s="87">
        <f>H125*1.28</f>
        <v>48960</v>
      </c>
    </row>
    <row r="126" spans="1:27" ht="12.75" customHeight="1">
      <c r="A126" s="91" t="s">
        <v>273</v>
      </c>
      <c r="B126" s="40" t="s">
        <v>291</v>
      </c>
      <c r="C126" s="47"/>
      <c r="D126" s="46" t="s">
        <v>154</v>
      </c>
      <c r="E126" s="46"/>
      <c r="F126" s="30" t="s">
        <v>96</v>
      </c>
      <c r="G126" s="30" t="s">
        <v>18</v>
      </c>
      <c r="H126" s="13">
        <f t="shared" si="26"/>
        <v>38250</v>
      </c>
      <c r="I126">
        <f>(H126/100)*5</f>
        <v>1912.5</v>
      </c>
      <c r="J126" s="5">
        <f>H126+I126</f>
        <v>40162.5</v>
      </c>
      <c r="K126" s="7">
        <f t="shared" si="27"/>
        <v>6693.75</v>
      </c>
      <c r="L126">
        <v>3085</v>
      </c>
      <c r="M126" s="6">
        <f t="shared" si="20"/>
        <v>18510</v>
      </c>
      <c r="N126">
        <f>(O126*1.08)*1.01</f>
        <v>21807.2736</v>
      </c>
      <c r="O126" s="1">
        <v>19992</v>
      </c>
      <c r="P126">
        <f t="shared" si="21"/>
        <v>21810</v>
      </c>
      <c r="Q126">
        <f t="shared" si="22"/>
        <v>22570.528176</v>
      </c>
      <c r="R126">
        <f t="shared" si="23"/>
        <v>23134.791380399998</v>
      </c>
      <c r="S126">
        <f t="shared" si="14"/>
        <v>27067.705915067996</v>
      </c>
      <c r="T126">
        <f>(H126/100)*3.5*1.1</f>
        <v>1472.6250000000002</v>
      </c>
      <c r="U126">
        <f t="shared" si="16"/>
        <v>35188.0176895884</v>
      </c>
      <c r="V126">
        <v>42228</v>
      </c>
      <c r="W126">
        <f t="shared" si="17"/>
        <v>40538.88</v>
      </c>
      <c r="X126">
        <f t="shared" si="18"/>
        <v>34458.047999999995</v>
      </c>
      <c r="Y126">
        <f>X126*1.11</f>
        <v>38248.43328</v>
      </c>
      <c r="AA126" s="87">
        <f>H126*1.28</f>
        <v>48960</v>
      </c>
    </row>
    <row r="127" spans="1:27" ht="12.75" customHeight="1">
      <c r="A127" s="91" t="s">
        <v>274</v>
      </c>
      <c r="B127" s="40" t="s">
        <v>292</v>
      </c>
      <c r="C127" s="47"/>
      <c r="D127" s="46" t="s">
        <v>154</v>
      </c>
      <c r="E127" s="46"/>
      <c r="F127" s="30" t="s">
        <v>17</v>
      </c>
      <c r="G127" s="30" t="s">
        <v>18</v>
      </c>
      <c r="H127" s="13">
        <f t="shared" si="26"/>
        <v>38250</v>
      </c>
      <c r="I127">
        <f>(H127/100)*5</f>
        <v>1912.5</v>
      </c>
      <c r="J127" s="5">
        <f>H127+I127</f>
        <v>40162.5</v>
      </c>
      <c r="K127" s="7">
        <f t="shared" si="27"/>
        <v>6693.75</v>
      </c>
      <c r="L127">
        <v>3085</v>
      </c>
      <c r="M127" s="6">
        <f t="shared" si="20"/>
        <v>18510</v>
      </c>
      <c r="N127">
        <f>(O127*1.08)*1.01</f>
        <v>21807.2736</v>
      </c>
      <c r="O127" s="1">
        <v>19992</v>
      </c>
      <c r="P127">
        <f t="shared" si="21"/>
        <v>21810</v>
      </c>
      <c r="Q127">
        <f t="shared" si="22"/>
        <v>22570.528176</v>
      </c>
      <c r="R127">
        <f t="shared" si="23"/>
        <v>23134.791380399998</v>
      </c>
      <c r="S127">
        <f t="shared" si="14"/>
        <v>27067.705915067996</v>
      </c>
      <c r="T127">
        <f>(H127/100)*3.5*1.1</f>
        <v>1472.6250000000002</v>
      </c>
      <c r="U127">
        <f t="shared" si="16"/>
        <v>35188.0176895884</v>
      </c>
      <c r="V127">
        <v>42228</v>
      </c>
      <c r="W127">
        <f t="shared" si="17"/>
        <v>40538.88</v>
      </c>
      <c r="X127">
        <f t="shared" si="18"/>
        <v>34458.047999999995</v>
      </c>
      <c r="Y127">
        <f>X127*1.11</f>
        <v>38248.43328</v>
      </c>
      <c r="AA127" s="87">
        <f>H127*1.28</f>
        <v>48960</v>
      </c>
    </row>
    <row r="128" spans="1:27" ht="12.75" customHeight="1">
      <c r="A128" s="91" t="s">
        <v>293</v>
      </c>
      <c r="B128" s="37" t="s">
        <v>436</v>
      </c>
      <c r="C128" s="38"/>
      <c r="D128" s="39" t="s">
        <v>158</v>
      </c>
      <c r="E128" s="39"/>
      <c r="F128" s="36"/>
      <c r="G128" s="36" t="s">
        <v>18</v>
      </c>
      <c r="H128" s="13">
        <f t="shared" si="26"/>
        <v>40728</v>
      </c>
      <c r="I128" s="92">
        <f>(H128/100)*5</f>
        <v>2036.3999999999999</v>
      </c>
      <c r="J128" s="93">
        <f>H128+I128</f>
        <v>42764.4</v>
      </c>
      <c r="K128" s="92">
        <f t="shared" si="27"/>
        <v>7127.400000000001</v>
      </c>
      <c r="L128" s="92">
        <v>3285</v>
      </c>
      <c r="M128" s="6">
        <f t="shared" si="20"/>
        <v>19710</v>
      </c>
      <c r="N128" s="92">
        <f>(O128*1.08)*1.01</f>
        <v>23220.9504</v>
      </c>
      <c r="O128" s="29">
        <v>21288</v>
      </c>
      <c r="P128" s="92">
        <f t="shared" si="21"/>
        <v>23220</v>
      </c>
      <c r="Q128" s="92">
        <f t="shared" si="22"/>
        <v>24033.683664</v>
      </c>
      <c r="R128" s="92">
        <f t="shared" si="23"/>
        <v>24634.5257556</v>
      </c>
      <c r="S128" s="92">
        <f t="shared" si="14"/>
        <v>28822.395134051996</v>
      </c>
      <c r="T128" s="92">
        <f>(H128/100)*3.5*1.1</f>
        <v>1568.0280000000002</v>
      </c>
      <c r="U128" s="92">
        <f t="shared" si="16"/>
        <v>37469.113674267595</v>
      </c>
      <c r="V128" s="92">
        <v>44964</v>
      </c>
      <c r="W128" s="92">
        <f t="shared" si="17"/>
        <v>43165.439999999995</v>
      </c>
      <c r="X128" s="92">
        <f t="shared" si="18"/>
        <v>36690.623999999996</v>
      </c>
      <c r="Y128">
        <f>X128*1.11</f>
        <v>40726.59264</v>
      </c>
      <c r="AA128" s="87">
        <f>H128*1.28</f>
        <v>52131.840000000004</v>
      </c>
    </row>
    <row r="129" spans="1:27" ht="12.75" customHeight="1">
      <c r="A129" s="91" t="s">
        <v>294</v>
      </c>
      <c r="B129" s="37" t="s">
        <v>437</v>
      </c>
      <c r="C129" s="38"/>
      <c r="D129" s="39" t="s">
        <v>158</v>
      </c>
      <c r="E129" s="39"/>
      <c r="F129" s="36" t="s">
        <v>17</v>
      </c>
      <c r="G129" s="36" t="s">
        <v>18</v>
      </c>
      <c r="H129" s="13">
        <f>ROUND(Y129/6,)*6</f>
        <v>40728</v>
      </c>
      <c r="I129" s="92">
        <f>(H129/100)*5</f>
        <v>2036.3999999999999</v>
      </c>
      <c r="J129" s="93">
        <f>H129+I129</f>
        <v>42764.4</v>
      </c>
      <c r="K129" s="92">
        <f>J129/6</f>
        <v>7127.400000000001</v>
      </c>
      <c r="L129" s="92">
        <v>3285</v>
      </c>
      <c r="M129" s="6">
        <f>L129*6</f>
        <v>19710</v>
      </c>
      <c r="N129" s="92">
        <f>(O129*1.08)*1.01</f>
        <v>23220.9504</v>
      </c>
      <c r="O129" s="29">
        <v>21288</v>
      </c>
      <c r="P129" s="92">
        <f>ROUND(N129/6,)*6</f>
        <v>23220</v>
      </c>
      <c r="Q129" s="92">
        <f>N129*1.035</f>
        <v>24033.683664</v>
      </c>
      <c r="R129" s="92">
        <f>Q129*1.025</f>
        <v>24634.5257556</v>
      </c>
      <c r="S129" s="92">
        <f>R129*1.17</f>
        <v>28822.395134051996</v>
      </c>
      <c r="T129" s="92">
        <f>(H129/100)*3.5*1.1</f>
        <v>1568.0280000000002</v>
      </c>
      <c r="U129" s="92">
        <f>S129*1.3</f>
        <v>37469.113674267595</v>
      </c>
      <c r="V129" s="92">
        <v>44964</v>
      </c>
      <c r="W129" s="92">
        <f>V129*0.96</f>
        <v>43165.439999999995</v>
      </c>
      <c r="X129" s="92">
        <f>W129*0.85</f>
        <v>36690.623999999996</v>
      </c>
      <c r="Y129">
        <f>X129*1.11</f>
        <v>40726.59264</v>
      </c>
      <c r="AA129" s="87">
        <f>H129*1.28</f>
        <v>52131.840000000004</v>
      </c>
    </row>
    <row r="130" spans="1:27" ht="12.75" customHeight="1">
      <c r="A130" s="85" t="s">
        <v>214</v>
      </c>
      <c r="B130" s="71"/>
      <c r="C130" s="71"/>
      <c r="D130" s="71"/>
      <c r="E130" s="71"/>
      <c r="F130" s="71"/>
      <c r="G130" s="71"/>
      <c r="H130" s="71"/>
      <c r="J130" s="5"/>
      <c r="M130" s="6"/>
      <c r="N130">
        <f>O130*1.08</f>
        <v>0</v>
      </c>
      <c r="O130" s="10"/>
      <c r="Q130">
        <f aca="true" t="shared" si="28" ref="Q130:Q136">N130*1.035</f>
        <v>0</v>
      </c>
      <c r="T130">
        <f>(H130/100)*3.5*1.1</f>
        <v>0</v>
      </c>
      <c r="U130">
        <f aca="true" t="shared" si="29" ref="U130:U136">S130*1.3</f>
        <v>0</v>
      </c>
      <c r="V130">
        <f>U130*1.2</f>
        <v>0</v>
      </c>
      <c r="W130">
        <f aca="true" t="shared" si="30" ref="W130:W136">V130*0.96</f>
        <v>0</v>
      </c>
      <c r="X130">
        <f aca="true" t="shared" si="31" ref="X130:X136">W130*0.85</f>
        <v>0</v>
      </c>
      <c r="Y130">
        <f>X130*1.11</f>
        <v>0</v>
      </c>
      <c r="AA130" s="87">
        <f>H130*1.28</f>
        <v>0</v>
      </c>
    </row>
    <row r="131" spans="1:27" ht="12.75" customHeight="1">
      <c r="A131" s="91" t="s">
        <v>295</v>
      </c>
      <c r="B131" s="47" t="s">
        <v>212</v>
      </c>
      <c r="C131" s="47"/>
      <c r="D131" s="46" t="s">
        <v>24</v>
      </c>
      <c r="E131" s="46"/>
      <c r="F131" s="30" t="s">
        <v>34</v>
      </c>
      <c r="G131" s="30" t="s">
        <v>18</v>
      </c>
      <c r="H131" s="13">
        <f t="shared" si="26"/>
        <v>9234</v>
      </c>
      <c r="I131">
        <f>(H131/100)*5</f>
        <v>461.70000000000005</v>
      </c>
      <c r="J131" s="5">
        <f>H131+I131</f>
        <v>9695.7</v>
      </c>
      <c r="K131">
        <f aca="true" t="shared" si="32" ref="K131:K136">J131/6</f>
        <v>1615.95</v>
      </c>
      <c r="L131">
        <v>769</v>
      </c>
      <c r="M131" s="6">
        <f aca="true" t="shared" si="33" ref="M131:M136">L131*6</f>
        <v>4614</v>
      </c>
      <c r="N131">
        <f aca="true" t="shared" si="34" ref="N131:N136">(O131*1.08)*1.01</f>
        <v>5438.7288</v>
      </c>
      <c r="O131" s="1">
        <v>4986</v>
      </c>
      <c r="P131">
        <f aca="true" t="shared" si="35" ref="P131:P136">ROUND(N131/6,)*6</f>
        <v>5436</v>
      </c>
      <c r="Q131">
        <f t="shared" si="28"/>
        <v>5629.0843079999995</v>
      </c>
      <c r="R131">
        <f aca="true" t="shared" si="36" ref="R131:R136">Q131*1.075</f>
        <v>6051.265631099999</v>
      </c>
      <c r="S131">
        <f>R131*1.08</f>
        <v>6535.366881587999</v>
      </c>
      <c r="T131">
        <f>(H131/100)*3.5*1.1</f>
        <v>355.509</v>
      </c>
      <c r="U131">
        <f t="shared" si="29"/>
        <v>8495.976946064398</v>
      </c>
      <c r="V131">
        <v>10194</v>
      </c>
      <c r="W131">
        <f t="shared" si="30"/>
        <v>9786.24</v>
      </c>
      <c r="X131">
        <f t="shared" si="31"/>
        <v>8318.304</v>
      </c>
      <c r="Y131">
        <f>X131*1.11</f>
        <v>9233.31744</v>
      </c>
      <c r="AA131" s="87">
        <f>H131*1.28</f>
        <v>11819.52</v>
      </c>
    </row>
    <row r="132" spans="1:27" ht="12.75" customHeight="1">
      <c r="A132" s="91" t="s">
        <v>296</v>
      </c>
      <c r="B132" s="47" t="s">
        <v>210</v>
      </c>
      <c r="C132" s="47"/>
      <c r="D132" s="46" t="s">
        <v>24</v>
      </c>
      <c r="E132" s="46"/>
      <c r="F132" s="30" t="s">
        <v>96</v>
      </c>
      <c r="G132" s="30" t="s">
        <v>18</v>
      </c>
      <c r="H132" s="13">
        <f t="shared" si="26"/>
        <v>9234</v>
      </c>
      <c r="I132">
        <f>(H132/100)*5</f>
        <v>461.70000000000005</v>
      </c>
      <c r="J132" s="5">
        <f>H132+I132</f>
        <v>9695.7</v>
      </c>
      <c r="K132">
        <f t="shared" si="32"/>
        <v>1615.95</v>
      </c>
      <c r="L132">
        <v>769</v>
      </c>
      <c r="M132" s="6">
        <f t="shared" si="33"/>
        <v>4614</v>
      </c>
      <c r="N132">
        <f t="shared" si="34"/>
        <v>5438.7288</v>
      </c>
      <c r="O132" s="1">
        <v>4986</v>
      </c>
      <c r="P132">
        <f t="shared" si="35"/>
        <v>5436</v>
      </c>
      <c r="Q132">
        <f t="shared" si="28"/>
        <v>5629.0843079999995</v>
      </c>
      <c r="R132">
        <f t="shared" si="36"/>
        <v>6051.265631099999</v>
      </c>
      <c r="S132">
        <f aca="true" t="shared" si="37" ref="S132:S142">R132*1.08</f>
        <v>6535.366881587999</v>
      </c>
      <c r="T132">
        <f>(H132/100)*3.5*1.1</f>
        <v>355.509</v>
      </c>
      <c r="U132">
        <f t="shared" si="29"/>
        <v>8495.976946064398</v>
      </c>
      <c r="V132">
        <v>10194</v>
      </c>
      <c r="W132">
        <f t="shared" si="30"/>
        <v>9786.24</v>
      </c>
      <c r="X132">
        <f t="shared" si="31"/>
        <v>8318.304</v>
      </c>
      <c r="Y132">
        <f>X132*1.11</f>
        <v>9233.31744</v>
      </c>
      <c r="AA132" s="87">
        <f>H132*1.28</f>
        <v>11819.52</v>
      </c>
    </row>
    <row r="133" spans="1:27" ht="12.75" customHeight="1">
      <c r="A133" s="91" t="s">
        <v>297</v>
      </c>
      <c r="B133" s="47" t="s">
        <v>208</v>
      </c>
      <c r="C133" s="47"/>
      <c r="D133" s="46" t="s">
        <v>24</v>
      </c>
      <c r="E133" s="46"/>
      <c r="F133" s="30" t="s">
        <v>17</v>
      </c>
      <c r="G133" s="30" t="s">
        <v>18</v>
      </c>
      <c r="H133" s="13">
        <f t="shared" si="26"/>
        <v>9234</v>
      </c>
      <c r="I133">
        <f>(H133/100)*5</f>
        <v>461.70000000000005</v>
      </c>
      <c r="J133" s="5">
        <f>H133+I133</f>
        <v>9695.7</v>
      </c>
      <c r="K133">
        <f t="shared" si="32"/>
        <v>1615.95</v>
      </c>
      <c r="L133">
        <v>769</v>
      </c>
      <c r="M133" s="6">
        <f t="shared" si="33"/>
        <v>4614</v>
      </c>
      <c r="N133">
        <f t="shared" si="34"/>
        <v>5438.7288</v>
      </c>
      <c r="O133" s="1">
        <v>4986</v>
      </c>
      <c r="P133">
        <f t="shared" si="35"/>
        <v>5436</v>
      </c>
      <c r="Q133">
        <f t="shared" si="28"/>
        <v>5629.0843079999995</v>
      </c>
      <c r="R133">
        <f t="shared" si="36"/>
        <v>6051.265631099999</v>
      </c>
      <c r="S133">
        <f t="shared" si="37"/>
        <v>6535.366881587999</v>
      </c>
      <c r="T133">
        <f>(H133/100)*3.5*1.1</f>
        <v>355.509</v>
      </c>
      <c r="U133">
        <f t="shared" si="29"/>
        <v>8495.976946064398</v>
      </c>
      <c r="V133">
        <v>10194</v>
      </c>
      <c r="W133">
        <f t="shared" si="30"/>
        <v>9786.24</v>
      </c>
      <c r="X133">
        <f t="shared" si="31"/>
        <v>8318.304</v>
      </c>
      <c r="Y133">
        <f>X133*1.11</f>
        <v>9233.31744</v>
      </c>
      <c r="AA133" s="87">
        <f>H133*1.28</f>
        <v>11819.52</v>
      </c>
    </row>
    <row r="134" spans="1:27" ht="12.75" customHeight="1">
      <c r="A134" s="91" t="s">
        <v>298</v>
      </c>
      <c r="B134" s="47" t="s">
        <v>206</v>
      </c>
      <c r="C134" s="47"/>
      <c r="D134" s="46" t="s">
        <v>30</v>
      </c>
      <c r="E134" s="46"/>
      <c r="F134" s="30" t="s">
        <v>34</v>
      </c>
      <c r="G134" s="30" t="s">
        <v>18</v>
      </c>
      <c r="H134" s="13">
        <f t="shared" si="26"/>
        <v>14040</v>
      </c>
      <c r="I134">
        <f>(H134/100)*5</f>
        <v>702</v>
      </c>
      <c r="J134" s="5">
        <f>H134+I134</f>
        <v>14742</v>
      </c>
      <c r="K134">
        <f t="shared" si="32"/>
        <v>2457</v>
      </c>
      <c r="L134">
        <v>1165</v>
      </c>
      <c r="M134" s="6">
        <f t="shared" si="33"/>
        <v>6990</v>
      </c>
      <c r="N134">
        <f t="shared" si="34"/>
        <v>8270.445600000001</v>
      </c>
      <c r="O134" s="1">
        <v>7582</v>
      </c>
      <c r="P134">
        <f t="shared" si="35"/>
        <v>8268</v>
      </c>
      <c r="Q134">
        <f t="shared" si="28"/>
        <v>8559.911196000001</v>
      </c>
      <c r="R134">
        <f t="shared" si="36"/>
        <v>9201.904535700001</v>
      </c>
      <c r="S134">
        <f t="shared" si="37"/>
        <v>9938.056898556002</v>
      </c>
      <c r="T134">
        <f>(H134/100)*3.5*1.1</f>
        <v>540.5400000000001</v>
      </c>
      <c r="U134">
        <f t="shared" si="29"/>
        <v>12919.473968122804</v>
      </c>
      <c r="V134">
        <v>15504</v>
      </c>
      <c r="W134">
        <f t="shared" si="30"/>
        <v>14883.84</v>
      </c>
      <c r="X134">
        <f t="shared" si="31"/>
        <v>12651.264</v>
      </c>
      <c r="Y134">
        <f>X134*1.11</f>
        <v>14042.903040000001</v>
      </c>
      <c r="AA134" s="87">
        <f>H134*1.28</f>
        <v>17971.2</v>
      </c>
    </row>
    <row r="135" spans="1:27" ht="12.75" customHeight="1">
      <c r="A135" s="91" t="s">
        <v>299</v>
      </c>
      <c r="B135" s="47" t="s">
        <v>204</v>
      </c>
      <c r="C135" s="47"/>
      <c r="D135" s="46" t="s">
        <v>30</v>
      </c>
      <c r="E135" s="46"/>
      <c r="F135" s="30" t="s">
        <v>96</v>
      </c>
      <c r="G135" s="30" t="s">
        <v>18</v>
      </c>
      <c r="H135" s="13">
        <f t="shared" si="26"/>
        <v>14040</v>
      </c>
      <c r="I135">
        <f>(H135/100)*5</f>
        <v>702</v>
      </c>
      <c r="J135" s="5">
        <f>H135+I135</f>
        <v>14742</v>
      </c>
      <c r="K135">
        <f t="shared" si="32"/>
        <v>2457</v>
      </c>
      <c r="L135">
        <v>1165</v>
      </c>
      <c r="M135" s="6">
        <f t="shared" si="33"/>
        <v>6990</v>
      </c>
      <c r="N135">
        <f t="shared" si="34"/>
        <v>8270.445600000001</v>
      </c>
      <c r="O135" s="1">
        <v>7582</v>
      </c>
      <c r="P135">
        <f t="shared" si="35"/>
        <v>8268</v>
      </c>
      <c r="Q135">
        <f t="shared" si="28"/>
        <v>8559.911196000001</v>
      </c>
      <c r="R135">
        <f t="shared" si="36"/>
        <v>9201.904535700001</v>
      </c>
      <c r="S135">
        <f t="shared" si="37"/>
        <v>9938.056898556002</v>
      </c>
      <c r="T135">
        <f>(H135/100)*3.5*1.1</f>
        <v>540.5400000000001</v>
      </c>
      <c r="U135">
        <f t="shared" si="29"/>
        <v>12919.473968122804</v>
      </c>
      <c r="V135">
        <v>15504</v>
      </c>
      <c r="W135">
        <f t="shared" si="30"/>
        <v>14883.84</v>
      </c>
      <c r="X135">
        <f t="shared" si="31"/>
        <v>12651.264</v>
      </c>
      <c r="Y135">
        <f>X135*1.11</f>
        <v>14042.903040000001</v>
      </c>
      <c r="AA135" s="87">
        <f>H135*1.28</f>
        <v>17971.2</v>
      </c>
    </row>
    <row r="136" spans="1:27" ht="12.75" customHeight="1">
      <c r="A136" s="91" t="s">
        <v>300</v>
      </c>
      <c r="B136" s="47" t="s">
        <v>202</v>
      </c>
      <c r="C136" s="47"/>
      <c r="D136" s="46" t="s">
        <v>30</v>
      </c>
      <c r="E136" s="46"/>
      <c r="F136" s="30" t="s">
        <v>17</v>
      </c>
      <c r="G136" s="30" t="s">
        <v>18</v>
      </c>
      <c r="H136" s="13">
        <f t="shared" si="26"/>
        <v>14040</v>
      </c>
      <c r="I136">
        <f>(H136/100)*5</f>
        <v>702</v>
      </c>
      <c r="J136" s="5">
        <f>H136+I136</f>
        <v>14742</v>
      </c>
      <c r="K136">
        <f t="shared" si="32"/>
        <v>2457</v>
      </c>
      <c r="L136">
        <v>1165</v>
      </c>
      <c r="M136" s="6">
        <f t="shared" si="33"/>
        <v>6990</v>
      </c>
      <c r="N136">
        <f t="shared" si="34"/>
        <v>8270.445600000001</v>
      </c>
      <c r="O136" s="1">
        <v>7582</v>
      </c>
      <c r="P136">
        <f t="shared" si="35"/>
        <v>8268</v>
      </c>
      <c r="Q136">
        <f t="shared" si="28"/>
        <v>8559.911196000001</v>
      </c>
      <c r="R136">
        <f t="shared" si="36"/>
        <v>9201.904535700001</v>
      </c>
      <c r="S136">
        <f t="shared" si="37"/>
        <v>9938.056898556002</v>
      </c>
      <c r="T136">
        <f>(H136/100)*3.5*1.1</f>
        <v>540.5400000000001</v>
      </c>
      <c r="U136">
        <f t="shared" si="29"/>
        <v>12919.473968122804</v>
      </c>
      <c r="V136">
        <v>15504</v>
      </c>
      <c r="W136">
        <f t="shared" si="30"/>
        <v>14883.84</v>
      </c>
      <c r="X136">
        <f t="shared" si="31"/>
        <v>12651.264</v>
      </c>
      <c r="Y136">
        <f>X136*1.11</f>
        <v>14042.903040000001</v>
      </c>
      <c r="AA136" s="87">
        <f>H136*1.28</f>
        <v>17971.2</v>
      </c>
    </row>
    <row r="137" spans="1:27" ht="12.75" customHeight="1">
      <c r="A137" s="91" t="s">
        <v>301</v>
      </c>
      <c r="B137" s="40" t="s">
        <v>384</v>
      </c>
      <c r="C137" s="47"/>
      <c r="D137" s="45" t="s">
        <v>380</v>
      </c>
      <c r="E137" s="46"/>
      <c r="F137" s="30" t="s">
        <v>34</v>
      </c>
      <c r="G137" s="30" t="s">
        <v>18</v>
      </c>
      <c r="H137" s="13">
        <f t="shared" si="26"/>
        <v>9366</v>
      </c>
      <c r="J137" s="5"/>
      <c r="M137" s="6"/>
      <c r="O137" s="1"/>
      <c r="X137">
        <v>8436</v>
      </c>
      <c r="Y137">
        <f>X137*1.11</f>
        <v>9363.960000000001</v>
      </c>
      <c r="AA137" s="87">
        <f>H137*1.28</f>
        <v>11988.48</v>
      </c>
    </row>
    <row r="138" spans="1:27" ht="12.75" customHeight="1">
      <c r="A138" s="91" t="s">
        <v>302</v>
      </c>
      <c r="B138" s="40" t="s">
        <v>385</v>
      </c>
      <c r="C138" s="47"/>
      <c r="D138" s="45" t="s">
        <v>380</v>
      </c>
      <c r="E138" s="46"/>
      <c r="F138" s="30" t="s">
        <v>96</v>
      </c>
      <c r="G138" s="30" t="s">
        <v>18</v>
      </c>
      <c r="H138" s="13">
        <f t="shared" si="26"/>
        <v>9366</v>
      </c>
      <c r="J138" s="5"/>
      <c r="M138" s="6"/>
      <c r="O138" s="1"/>
      <c r="X138">
        <v>8436</v>
      </c>
      <c r="Y138">
        <f>X138*1.11</f>
        <v>9363.960000000001</v>
      </c>
      <c r="AA138" s="87">
        <f>H138*1.28</f>
        <v>11988.48</v>
      </c>
    </row>
    <row r="139" spans="1:27" ht="12.75" customHeight="1">
      <c r="A139" s="91" t="s">
        <v>303</v>
      </c>
      <c r="B139" s="40" t="s">
        <v>386</v>
      </c>
      <c r="C139" s="47"/>
      <c r="D139" s="45" t="s">
        <v>380</v>
      </c>
      <c r="E139" s="46"/>
      <c r="F139" s="30" t="s">
        <v>17</v>
      </c>
      <c r="G139" s="30" t="s">
        <v>18</v>
      </c>
      <c r="H139" s="13">
        <f t="shared" si="26"/>
        <v>9366</v>
      </c>
      <c r="J139" s="5"/>
      <c r="M139" s="6"/>
      <c r="O139" s="1"/>
      <c r="X139">
        <v>8436</v>
      </c>
      <c r="Y139">
        <f>X139*1.11</f>
        <v>9363.960000000001</v>
      </c>
      <c r="AA139" s="87">
        <f>H139*1.28</f>
        <v>11988.48</v>
      </c>
    </row>
    <row r="140" spans="1:27" ht="12.75" customHeight="1">
      <c r="A140" s="91" t="s">
        <v>304</v>
      </c>
      <c r="B140" s="47" t="s">
        <v>200</v>
      </c>
      <c r="C140" s="47"/>
      <c r="D140" s="46" t="s">
        <v>39</v>
      </c>
      <c r="E140" s="46"/>
      <c r="F140" s="30" t="s">
        <v>34</v>
      </c>
      <c r="G140" s="30" t="s">
        <v>18</v>
      </c>
      <c r="H140" s="13">
        <f t="shared" si="26"/>
        <v>15348</v>
      </c>
      <c r="I140">
        <f>(H140/100)*5</f>
        <v>767.4</v>
      </c>
      <c r="J140" s="5">
        <f>H140+I140</f>
        <v>16115.4</v>
      </c>
      <c r="K140">
        <f>J140/6</f>
        <v>2685.9</v>
      </c>
      <c r="L140">
        <v>1279</v>
      </c>
      <c r="M140" s="6">
        <f>L140*6</f>
        <v>7674</v>
      </c>
      <c r="N140">
        <f>(O140*1.08)*1.01</f>
        <v>9038.368800000002</v>
      </c>
      <c r="O140" s="1">
        <v>8286</v>
      </c>
      <c r="P140">
        <f>ROUND(N140/6,)*6</f>
        <v>9036</v>
      </c>
      <c r="Q140">
        <f>N140*1.035</f>
        <v>9354.711708</v>
      </c>
      <c r="R140">
        <f>Q140*1.075</f>
        <v>10056.3150861</v>
      </c>
      <c r="S140">
        <f t="shared" si="37"/>
        <v>10860.820292988</v>
      </c>
      <c r="T140">
        <f>(H140/100)*3.5*1.1</f>
        <v>590.898</v>
      </c>
      <c r="U140">
        <f aca="true" t="shared" si="38" ref="U140:U152">S140*1.3</f>
        <v>14119.066380884402</v>
      </c>
      <c r="V140">
        <v>16944</v>
      </c>
      <c r="W140">
        <f aca="true" t="shared" si="39" ref="W140:W152">V140*0.96</f>
        <v>16266.24</v>
      </c>
      <c r="X140">
        <f aca="true" t="shared" si="40" ref="X140:X152">W140*0.85</f>
        <v>13826.304</v>
      </c>
      <c r="Y140">
        <f>X140*1.11</f>
        <v>15347.197440000002</v>
      </c>
      <c r="AA140" s="87">
        <f>H140*1.28</f>
        <v>19645.44</v>
      </c>
    </row>
    <row r="141" spans="1:27" ht="12.75" customHeight="1">
      <c r="A141" s="91" t="s">
        <v>305</v>
      </c>
      <c r="B141" s="47" t="s">
        <v>198</v>
      </c>
      <c r="C141" s="47"/>
      <c r="D141" s="46" t="s">
        <v>39</v>
      </c>
      <c r="E141" s="46"/>
      <c r="F141" s="30" t="s">
        <v>96</v>
      </c>
      <c r="G141" s="30" t="s">
        <v>18</v>
      </c>
      <c r="H141" s="13">
        <f t="shared" si="26"/>
        <v>15348</v>
      </c>
      <c r="I141">
        <f>(H141/100)*5</f>
        <v>767.4</v>
      </c>
      <c r="J141" s="5">
        <f>H141+I141</f>
        <v>16115.4</v>
      </c>
      <c r="K141">
        <f>J141/6</f>
        <v>2685.9</v>
      </c>
      <c r="L141">
        <v>1279</v>
      </c>
      <c r="M141" s="6">
        <f>L141*6</f>
        <v>7674</v>
      </c>
      <c r="N141">
        <f>(O141*1.08)*1.01</f>
        <v>9038.368800000002</v>
      </c>
      <c r="O141" s="1">
        <v>8286</v>
      </c>
      <c r="P141">
        <f>ROUND(N141/6,)*6</f>
        <v>9036</v>
      </c>
      <c r="Q141">
        <f>N141*1.035</f>
        <v>9354.711708</v>
      </c>
      <c r="R141">
        <f>Q141*1.075</f>
        <v>10056.3150861</v>
      </c>
      <c r="S141">
        <f t="shared" si="37"/>
        <v>10860.820292988</v>
      </c>
      <c r="T141">
        <f>(H141/100)*3.5*1.1</f>
        <v>590.898</v>
      </c>
      <c r="U141">
        <f t="shared" si="38"/>
        <v>14119.066380884402</v>
      </c>
      <c r="V141">
        <v>16944</v>
      </c>
      <c r="W141">
        <f t="shared" si="39"/>
        <v>16266.24</v>
      </c>
      <c r="X141">
        <f t="shared" si="40"/>
        <v>13826.304</v>
      </c>
      <c r="Y141">
        <f>X141*1.11</f>
        <v>15347.197440000002</v>
      </c>
      <c r="AA141" s="87">
        <f>H141*1.28</f>
        <v>19645.44</v>
      </c>
    </row>
    <row r="142" spans="1:27" ht="12.75" customHeight="1">
      <c r="A142" s="91" t="s">
        <v>306</v>
      </c>
      <c r="B142" s="47" t="s">
        <v>196</v>
      </c>
      <c r="C142" s="47"/>
      <c r="D142" s="46" t="s">
        <v>39</v>
      </c>
      <c r="E142" s="46"/>
      <c r="F142" s="30" t="s">
        <v>17</v>
      </c>
      <c r="G142" s="30" t="s">
        <v>18</v>
      </c>
      <c r="H142" s="13">
        <f t="shared" si="26"/>
        <v>15348</v>
      </c>
      <c r="I142">
        <f>(H142/100)*5</f>
        <v>767.4</v>
      </c>
      <c r="J142" s="5">
        <f>H142+I142</f>
        <v>16115.4</v>
      </c>
      <c r="K142">
        <f>J142/6</f>
        <v>2685.9</v>
      </c>
      <c r="L142">
        <v>1279</v>
      </c>
      <c r="M142" s="6">
        <f>L142*6</f>
        <v>7674</v>
      </c>
      <c r="N142">
        <f>(O142*1.08)*1.01</f>
        <v>9038.368800000002</v>
      </c>
      <c r="O142" s="1">
        <v>8286</v>
      </c>
      <c r="P142">
        <f>ROUND(N142/6,)*6</f>
        <v>9036</v>
      </c>
      <c r="Q142">
        <f>N142*1.035</f>
        <v>9354.711708</v>
      </c>
      <c r="R142">
        <f>Q142*1.075</f>
        <v>10056.3150861</v>
      </c>
      <c r="S142">
        <f t="shared" si="37"/>
        <v>10860.820292988</v>
      </c>
      <c r="T142">
        <f>(H142/100)*3.5*1.1</f>
        <v>590.898</v>
      </c>
      <c r="U142">
        <f t="shared" si="38"/>
        <v>14119.066380884402</v>
      </c>
      <c r="V142">
        <v>16944</v>
      </c>
      <c r="W142">
        <f t="shared" si="39"/>
        <v>16266.24</v>
      </c>
      <c r="X142">
        <f t="shared" si="40"/>
        <v>13826.304</v>
      </c>
      <c r="Y142">
        <f>X142*1.11</f>
        <v>15347.197440000002</v>
      </c>
      <c r="AA142" s="87">
        <f>H142*1.28</f>
        <v>19645.44</v>
      </c>
    </row>
    <row r="143" spans="1:27" ht="12.75" customHeight="1">
      <c r="A143" s="91" t="s">
        <v>307</v>
      </c>
      <c r="B143" s="40" t="s">
        <v>326</v>
      </c>
      <c r="C143" s="47"/>
      <c r="D143" s="46" t="s">
        <v>49</v>
      </c>
      <c r="E143" s="46"/>
      <c r="F143" s="30" t="s">
        <v>34</v>
      </c>
      <c r="G143" s="30" t="s">
        <v>18</v>
      </c>
      <c r="H143" s="13">
        <f t="shared" si="26"/>
        <v>11814</v>
      </c>
      <c r="J143" s="5"/>
      <c r="M143" s="6"/>
      <c r="O143" s="1"/>
      <c r="R143" s="24"/>
      <c r="S143">
        <v>12776.47</v>
      </c>
      <c r="T143">
        <f>(H143/100)*3.5*1.1</f>
        <v>454.83900000000006</v>
      </c>
      <c r="U143" t="e">
        <f>#REF!*1.3</f>
        <v>#REF!</v>
      </c>
      <c r="V143">
        <v>13044</v>
      </c>
      <c r="W143">
        <f>V143*0.96</f>
        <v>12522.24</v>
      </c>
      <c r="X143">
        <f>W143*0.85</f>
        <v>10643.903999999999</v>
      </c>
      <c r="Y143">
        <f>X143*1.11</f>
        <v>11814.73344</v>
      </c>
      <c r="AA143" s="87">
        <f>H143*1.28</f>
        <v>15121.92</v>
      </c>
    </row>
    <row r="144" spans="1:27" ht="12.75" customHeight="1">
      <c r="A144" s="91" t="s">
        <v>308</v>
      </c>
      <c r="B144" s="40" t="s">
        <v>327</v>
      </c>
      <c r="C144" s="47"/>
      <c r="D144" s="46" t="s">
        <v>49</v>
      </c>
      <c r="E144" s="46"/>
      <c r="F144" s="30" t="s">
        <v>96</v>
      </c>
      <c r="G144" s="30" t="s">
        <v>18</v>
      </c>
      <c r="H144" s="13">
        <f t="shared" si="26"/>
        <v>11814</v>
      </c>
      <c r="J144" s="5"/>
      <c r="M144" s="6"/>
      <c r="O144" s="1"/>
      <c r="R144" s="24"/>
      <c r="S144">
        <v>12776.47</v>
      </c>
      <c r="T144">
        <f>(H144/100)*3.5*1.1</f>
        <v>454.83900000000006</v>
      </c>
      <c r="U144" t="e">
        <f>#REF!*1.3</f>
        <v>#REF!</v>
      </c>
      <c r="V144">
        <v>13044</v>
      </c>
      <c r="W144">
        <f>V144*0.96</f>
        <v>12522.24</v>
      </c>
      <c r="X144">
        <f>W144*0.85</f>
        <v>10643.903999999999</v>
      </c>
      <c r="Y144">
        <f>X144*1.11</f>
        <v>11814.73344</v>
      </c>
      <c r="AA144" s="87">
        <f>H144*1.28</f>
        <v>15121.92</v>
      </c>
    </row>
    <row r="145" spans="1:27" ht="12.75" customHeight="1">
      <c r="A145" s="91" t="s">
        <v>309</v>
      </c>
      <c r="B145" s="40" t="s">
        <v>328</v>
      </c>
      <c r="C145" s="47"/>
      <c r="D145" s="46" t="s">
        <v>49</v>
      </c>
      <c r="E145" s="46"/>
      <c r="F145" s="30" t="s">
        <v>17</v>
      </c>
      <c r="G145" s="30" t="s">
        <v>18</v>
      </c>
      <c r="H145" s="13">
        <f t="shared" si="26"/>
        <v>11814</v>
      </c>
      <c r="J145" s="5"/>
      <c r="M145" s="6"/>
      <c r="O145" s="1"/>
      <c r="R145" s="24"/>
      <c r="S145">
        <v>12776.47</v>
      </c>
      <c r="T145">
        <f>(H145/100)*3.5*1.1</f>
        <v>454.83900000000006</v>
      </c>
      <c r="U145" t="e">
        <f>#REF!*1.3</f>
        <v>#REF!</v>
      </c>
      <c r="V145">
        <v>13044</v>
      </c>
      <c r="W145">
        <f>V145*0.96</f>
        <v>12522.24</v>
      </c>
      <c r="X145">
        <f>W145*0.85</f>
        <v>10643.903999999999</v>
      </c>
      <c r="Y145">
        <f>X145*1.11</f>
        <v>11814.73344</v>
      </c>
      <c r="AA145" s="87">
        <f>H145*1.28</f>
        <v>15121.92</v>
      </c>
    </row>
    <row r="146" spans="1:27" ht="12.75" customHeight="1">
      <c r="A146" s="94" t="s">
        <v>417</v>
      </c>
      <c r="B146" s="71"/>
      <c r="C146" s="71"/>
      <c r="D146" s="71"/>
      <c r="E146" s="71"/>
      <c r="F146" s="71"/>
      <c r="G146" s="71"/>
      <c r="H146" s="71"/>
      <c r="J146" s="5"/>
      <c r="M146" s="6"/>
      <c r="N146">
        <f>O146*1.08</f>
        <v>0</v>
      </c>
      <c r="O146" s="10"/>
      <c r="Q146">
        <f aca="true" t="shared" si="41" ref="Q146:Q152">N146*1.035</f>
        <v>0</v>
      </c>
      <c r="T146">
        <f>(H146/100)*3.5*1.1</f>
        <v>0</v>
      </c>
      <c r="U146">
        <f t="shared" si="38"/>
        <v>0</v>
      </c>
      <c r="V146">
        <f>U146*1.2</f>
        <v>0</v>
      </c>
      <c r="W146">
        <f t="shared" si="39"/>
        <v>0</v>
      </c>
      <c r="X146">
        <f t="shared" si="40"/>
        <v>0</v>
      </c>
      <c r="AA146" s="87">
        <f>H146*1.28</f>
        <v>0</v>
      </c>
    </row>
    <row r="147" spans="1:27" ht="12.75" customHeight="1">
      <c r="A147" s="91" t="s">
        <v>310</v>
      </c>
      <c r="B147" s="40" t="s">
        <v>402</v>
      </c>
      <c r="C147" s="47"/>
      <c r="D147" s="46" t="s">
        <v>24</v>
      </c>
      <c r="E147" s="46"/>
      <c r="F147" s="30" t="s">
        <v>34</v>
      </c>
      <c r="G147" s="30" t="s">
        <v>18</v>
      </c>
      <c r="H147" s="13">
        <f>ROUND(Z147/6,)*6</f>
        <v>9696</v>
      </c>
      <c r="I147">
        <f>(H147/100)*5</f>
        <v>484.79999999999995</v>
      </c>
      <c r="J147" s="5">
        <f>H147+I147</f>
        <v>10180.8</v>
      </c>
      <c r="K147">
        <f aca="true" t="shared" si="42" ref="K147:K152">J147/6</f>
        <v>1696.8</v>
      </c>
      <c r="L147">
        <v>769</v>
      </c>
      <c r="M147" s="6">
        <f aca="true" t="shared" si="43" ref="M147:M152">L147*6</f>
        <v>4614</v>
      </c>
      <c r="N147">
        <f aca="true" t="shared" si="44" ref="N147:N152">(O147*1.08)*1.01</f>
        <v>5438.7288</v>
      </c>
      <c r="O147" s="1">
        <v>4986</v>
      </c>
      <c r="P147">
        <f aca="true" t="shared" si="45" ref="P147:P152">ROUND(N147/6,)*6</f>
        <v>5436</v>
      </c>
      <c r="Q147">
        <f t="shared" si="41"/>
        <v>5629.0843079999995</v>
      </c>
      <c r="R147">
        <f aca="true" t="shared" si="46" ref="R147:R152">Q147*1.075</f>
        <v>6051.265631099999</v>
      </c>
      <c r="S147">
        <f>R147*1.08</f>
        <v>6535.366881587999</v>
      </c>
      <c r="T147">
        <f>(H147/100)*3.5*1.1</f>
        <v>373.296</v>
      </c>
      <c r="U147">
        <f t="shared" si="38"/>
        <v>8495.976946064398</v>
      </c>
      <c r="V147">
        <v>10194</v>
      </c>
      <c r="W147">
        <f t="shared" si="39"/>
        <v>9786.24</v>
      </c>
      <c r="X147">
        <f t="shared" si="40"/>
        <v>8318.304</v>
      </c>
      <c r="Y147">
        <f>X147*1.05</f>
        <v>8734.219200000001</v>
      </c>
      <c r="Z147">
        <f>Y147*1.11</f>
        <v>9694.983312000002</v>
      </c>
      <c r="AA147" s="87">
        <f>H147*1.28</f>
        <v>12410.880000000001</v>
      </c>
    </row>
    <row r="148" spans="1:27" ht="12" customHeight="1">
      <c r="A148" s="91" t="s">
        <v>323</v>
      </c>
      <c r="B148" s="40" t="s">
        <v>403</v>
      </c>
      <c r="C148" s="47"/>
      <c r="D148" s="46" t="s">
        <v>24</v>
      </c>
      <c r="E148" s="46"/>
      <c r="F148" s="30" t="s">
        <v>96</v>
      </c>
      <c r="G148" s="30" t="s">
        <v>18</v>
      </c>
      <c r="H148" s="13">
        <f>ROUND(Z148/6,)*6</f>
        <v>9696</v>
      </c>
      <c r="I148">
        <f>(H148/100)*5</f>
        <v>484.79999999999995</v>
      </c>
      <c r="J148" s="5">
        <f>H148+I148</f>
        <v>10180.8</v>
      </c>
      <c r="K148">
        <f t="shared" si="42"/>
        <v>1696.8</v>
      </c>
      <c r="L148">
        <v>769</v>
      </c>
      <c r="M148" s="6">
        <f t="shared" si="43"/>
        <v>4614</v>
      </c>
      <c r="N148">
        <f t="shared" si="44"/>
        <v>5438.7288</v>
      </c>
      <c r="O148" s="1">
        <v>4986</v>
      </c>
      <c r="P148">
        <f t="shared" si="45"/>
        <v>5436</v>
      </c>
      <c r="Q148">
        <f t="shared" si="41"/>
        <v>5629.0843079999995</v>
      </c>
      <c r="R148">
        <f t="shared" si="46"/>
        <v>6051.265631099999</v>
      </c>
      <c r="S148">
        <f>R148*1.08</f>
        <v>6535.366881587999</v>
      </c>
      <c r="T148">
        <f>(H148/100)*3.5*1.1</f>
        <v>373.296</v>
      </c>
      <c r="U148">
        <f t="shared" si="38"/>
        <v>8495.976946064398</v>
      </c>
      <c r="V148">
        <v>10194</v>
      </c>
      <c r="W148">
        <f t="shared" si="39"/>
        <v>9786.24</v>
      </c>
      <c r="X148">
        <f t="shared" si="40"/>
        <v>8318.304</v>
      </c>
      <c r="Y148">
        <f aca="true" t="shared" si="47" ref="Y148:Y158">X148*1.05</f>
        <v>8734.219200000001</v>
      </c>
      <c r="Z148">
        <f>Y148*1.11</f>
        <v>9694.983312000002</v>
      </c>
      <c r="AA148" s="87">
        <f>H148*1.28</f>
        <v>12410.880000000001</v>
      </c>
    </row>
    <row r="149" spans="1:27" ht="12" customHeight="1">
      <c r="A149" s="91" t="s">
        <v>324</v>
      </c>
      <c r="B149" s="40" t="s">
        <v>404</v>
      </c>
      <c r="C149" s="47"/>
      <c r="D149" s="46" t="s">
        <v>24</v>
      </c>
      <c r="E149" s="46"/>
      <c r="F149" s="30" t="s">
        <v>17</v>
      </c>
      <c r="G149" s="30" t="s">
        <v>18</v>
      </c>
      <c r="H149" s="13">
        <f>ROUND(Z149/6,)*6</f>
        <v>9696</v>
      </c>
      <c r="I149">
        <f>(H149/100)*5</f>
        <v>484.79999999999995</v>
      </c>
      <c r="J149" s="5">
        <f>H149+I149</f>
        <v>10180.8</v>
      </c>
      <c r="K149">
        <f t="shared" si="42"/>
        <v>1696.8</v>
      </c>
      <c r="L149">
        <v>769</v>
      </c>
      <c r="M149" s="6">
        <f t="shared" si="43"/>
        <v>4614</v>
      </c>
      <c r="N149">
        <f t="shared" si="44"/>
        <v>5438.7288</v>
      </c>
      <c r="O149" s="1">
        <v>4986</v>
      </c>
      <c r="P149">
        <f t="shared" si="45"/>
        <v>5436</v>
      </c>
      <c r="Q149">
        <f t="shared" si="41"/>
        <v>5629.0843079999995</v>
      </c>
      <c r="R149">
        <f t="shared" si="46"/>
        <v>6051.265631099999</v>
      </c>
      <c r="S149">
        <f>R149*1.08</f>
        <v>6535.366881587999</v>
      </c>
      <c r="T149">
        <f>(H149/100)*3.5*1.1</f>
        <v>373.296</v>
      </c>
      <c r="U149">
        <f t="shared" si="38"/>
        <v>8495.976946064398</v>
      </c>
      <c r="V149">
        <v>10194</v>
      </c>
      <c r="W149">
        <f t="shared" si="39"/>
        <v>9786.24</v>
      </c>
      <c r="X149">
        <f t="shared" si="40"/>
        <v>8318.304</v>
      </c>
      <c r="Y149">
        <f t="shared" si="47"/>
        <v>8734.219200000001</v>
      </c>
      <c r="Z149">
        <f>Y149*1.11</f>
        <v>9694.983312000002</v>
      </c>
      <c r="AA149" s="87">
        <f>H149*1.28</f>
        <v>12410.880000000001</v>
      </c>
    </row>
    <row r="150" spans="1:27" ht="12" customHeight="1">
      <c r="A150" s="91" t="s">
        <v>325</v>
      </c>
      <c r="B150" s="40" t="s">
        <v>405</v>
      </c>
      <c r="C150" s="47"/>
      <c r="D150" s="46" t="s">
        <v>30</v>
      </c>
      <c r="E150" s="46"/>
      <c r="F150" s="30" t="s">
        <v>34</v>
      </c>
      <c r="G150" s="30" t="s">
        <v>18</v>
      </c>
      <c r="H150" s="13">
        <f>ROUND(Z150/6,)*6</f>
        <v>14748</v>
      </c>
      <c r="I150">
        <f>(H150/100)*5</f>
        <v>737.4</v>
      </c>
      <c r="J150" s="5">
        <f>H150+I150</f>
        <v>15485.4</v>
      </c>
      <c r="K150">
        <f t="shared" si="42"/>
        <v>2580.9</v>
      </c>
      <c r="L150">
        <v>1165</v>
      </c>
      <c r="M150" s="6">
        <f t="shared" si="43"/>
        <v>6990</v>
      </c>
      <c r="N150">
        <f t="shared" si="44"/>
        <v>8270.445600000001</v>
      </c>
      <c r="O150" s="1">
        <v>7582</v>
      </c>
      <c r="P150">
        <f t="shared" si="45"/>
        <v>8268</v>
      </c>
      <c r="Q150">
        <f t="shared" si="41"/>
        <v>8559.911196000001</v>
      </c>
      <c r="R150">
        <f t="shared" si="46"/>
        <v>9201.904535700001</v>
      </c>
      <c r="S150">
        <f>R150*1.08</f>
        <v>9938.056898556002</v>
      </c>
      <c r="T150">
        <f>(H150/100)*3.5*1.1</f>
        <v>567.798</v>
      </c>
      <c r="U150">
        <f t="shared" si="38"/>
        <v>12919.473968122804</v>
      </c>
      <c r="V150">
        <v>15504</v>
      </c>
      <c r="W150">
        <f t="shared" si="39"/>
        <v>14883.84</v>
      </c>
      <c r="X150">
        <f t="shared" si="40"/>
        <v>12651.264</v>
      </c>
      <c r="Y150">
        <f t="shared" si="47"/>
        <v>13283.8272</v>
      </c>
      <c r="Z150">
        <f>Y150*1.11</f>
        <v>14745.048192</v>
      </c>
      <c r="AA150" s="87">
        <f>H150*1.28</f>
        <v>18877.44</v>
      </c>
    </row>
    <row r="151" spans="1:27" ht="12.75" customHeight="1">
      <c r="A151" s="91" t="s">
        <v>361</v>
      </c>
      <c r="B151" s="40" t="s">
        <v>406</v>
      </c>
      <c r="C151" s="47"/>
      <c r="D151" s="46" t="s">
        <v>30</v>
      </c>
      <c r="E151" s="46"/>
      <c r="F151" s="30" t="s">
        <v>96</v>
      </c>
      <c r="G151" s="30" t="s">
        <v>18</v>
      </c>
      <c r="H151" s="13">
        <f>ROUND(Z151/6,)*6</f>
        <v>14748</v>
      </c>
      <c r="I151">
        <f>(H151/100)*5</f>
        <v>737.4</v>
      </c>
      <c r="J151" s="5">
        <f>H151+I151</f>
        <v>15485.4</v>
      </c>
      <c r="K151">
        <f t="shared" si="42"/>
        <v>2580.9</v>
      </c>
      <c r="L151">
        <v>1165</v>
      </c>
      <c r="M151" s="6">
        <f t="shared" si="43"/>
        <v>6990</v>
      </c>
      <c r="N151">
        <f t="shared" si="44"/>
        <v>8270.445600000001</v>
      </c>
      <c r="O151" s="1">
        <v>7582</v>
      </c>
      <c r="P151">
        <f t="shared" si="45"/>
        <v>8268</v>
      </c>
      <c r="Q151">
        <f t="shared" si="41"/>
        <v>8559.911196000001</v>
      </c>
      <c r="R151">
        <f t="shared" si="46"/>
        <v>9201.904535700001</v>
      </c>
      <c r="S151">
        <f>R151*1.08</f>
        <v>9938.056898556002</v>
      </c>
      <c r="T151">
        <f>(H151/100)*3.5*1.1</f>
        <v>567.798</v>
      </c>
      <c r="U151">
        <f t="shared" si="38"/>
        <v>12919.473968122804</v>
      </c>
      <c r="V151">
        <v>15504</v>
      </c>
      <c r="W151">
        <f t="shared" si="39"/>
        <v>14883.84</v>
      </c>
      <c r="X151">
        <f t="shared" si="40"/>
        <v>12651.264</v>
      </c>
      <c r="Y151">
        <f t="shared" si="47"/>
        <v>13283.8272</v>
      </c>
      <c r="Z151">
        <f>Y151*1.11</f>
        <v>14745.048192</v>
      </c>
      <c r="AA151" s="87">
        <f>H151*1.28</f>
        <v>18877.44</v>
      </c>
    </row>
    <row r="152" spans="1:27" ht="12.75" customHeight="1">
      <c r="A152" s="91" t="s">
        <v>362</v>
      </c>
      <c r="B152" s="40" t="s">
        <v>407</v>
      </c>
      <c r="C152" s="47"/>
      <c r="D152" s="46" t="s">
        <v>30</v>
      </c>
      <c r="E152" s="46"/>
      <c r="F152" s="30" t="s">
        <v>17</v>
      </c>
      <c r="G152" s="30" t="s">
        <v>18</v>
      </c>
      <c r="H152" s="13">
        <f>ROUND(Z152/6,)*6</f>
        <v>14748</v>
      </c>
      <c r="I152">
        <f>(H152/100)*5</f>
        <v>737.4</v>
      </c>
      <c r="J152" s="5">
        <f>H152+I152</f>
        <v>15485.4</v>
      </c>
      <c r="K152">
        <f t="shared" si="42"/>
        <v>2580.9</v>
      </c>
      <c r="L152">
        <v>1165</v>
      </c>
      <c r="M152" s="6">
        <f t="shared" si="43"/>
        <v>6990</v>
      </c>
      <c r="N152">
        <f t="shared" si="44"/>
        <v>8270.445600000001</v>
      </c>
      <c r="O152" s="1">
        <v>7582</v>
      </c>
      <c r="P152">
        <f t="shared" si="45"/>
        <v>8268</v>
      </c>
      <c r="Q152">
        <f t="shared" si="41"/>
        <v>8559.911196000001</v>
      </c>
      <c r="R152">
        <f t="shared" si="46"/>
        <v>9201.904535700001</v>
      </c>
      <c r="S152">
        <f>R152*1.08</f>
        <v>9938.056898556002</v>
      </c>
      <c r="T152">
        <f>(H152/100)*3.5*1.1</f>
        <v>567.798</v>
      </c>
      <c r="U152">
        <f t="shared" si="38"/>
        <v>12919.473968122804</v>
      </c>
      <c r="V152">
        <v>15504</v>
      </c>
      <c r="W152">
        <f t="shared" si="39"/>
        <v>14883.84</v>
      </c>
      <c r="X152">
        <f t="shared" si="40"/>
        <v>12651.264</v>
      </c>
      <c r="Y152">
        <f t="shared" si="47"/>
        <v>13283.8272</v>
      </c>
      <c r="Z152">
        <f>Y152*1.11</f>
        <v>14745.048192</v>
      </c>
      <c r="AA152" s="87">
        <f>H152*1.28</f>
        <v>18877.44</v>
      </c>
    </row>
    <row r="153" spans="1:27" ht="12.75" customHeight="1">
      <c r="A153" s="91" t="s">
        <v>363</v>
      </c>
      <c r="B153" s="40" t="s">
        <v>408</v>
      </c>
      <c r="C153" s="47"/>
      <c r="D153" s="45" t="s">
        <v>380</v>
      </c>
      <c r="E153" s="46"/>
      <c r="F153" s="30" t="s">
        <v>34</v>
      </c>
      <c r="G153" s="30" t="s">
        <v>18</v>
      </c>
      <c r="H153" s="13">
        <f>ROUND(Z153/6,)*6</f>
        <v>9834</v>
      </c>
      <c r="J153" s="5"/>
      <c r="M153" s="6"/>
      <c r="O153" s="1"/>
      <c r="X153" s="13">
        <v>8436</v>
      </c>
      <c r="Y153">
        <f t="shared" si="47"/>
        <v>8857.800000000001</v>
      </c>
      <c r="Z153">
        <f>Y153*1.11</f>
        <v>9832.158000000001</v>
      </c>
      <c r="AA153" s="87">
        <f>H153*1.28</f>
        <v>12587.52</v>
      </c>
    </row>
    <row r="154" spans="1:27" ht="12.75" customHeight="1">
      <c r="A154" s="91" t="s">
        <v>368</v>
      </c>
      <c r="B154" s="40" t="s">
        <v>409</v>
      </c>
      <c r="C154" s="47"/>
      <c r="D154" s="45" t="s">
        <v>380</v>
      </c>
      <c r="E154" s="46"/>
      <c r="F154" s="30" t="s">
        <v>96</v>
      </c>
      <c r="G154" s="30" t="s">
        <v>18</v>
      </c>
      <c r="H154" s="13">
        <f>ROUND(Z154/6,)*6</f>
        <v>9834</v>
      </c>
      <c r="J154" s="5"/>
      <c r="M154" s="6"/>
      <c r="O154" s="1"/>
      <c r="X154" s="13">
        <v>8436</v>
      </c>
      <c r="Y154">
        <f t="shared" si="47"/>
        <v>8857.800000000001</v>
      </c>
      <c r="Z154">
        <f>Y154*1.11</f>
        <v>9832.158000000001</v>
      </c>
      <c r="AA154" s="87">
        <f>H154*1.28</f>
        <v>12587.52</v>
      </c>
    </row>
    <row r="155" spans="1:27" ht="12.75" customHeight="1">
      <c r="A155" s="91" t="s">
        <v>369</v>
      </c>
      <c r="B155" s="40" t="s">
        <v>410</v>
      </c>
      <c r="C155" s="47"/>
      <c r="D155" s="45" t="s">
        <v>380</v>
      </c>
      <c r="E155" s="46"/>
      <c r="F155" s="30" t="s">
        <v>17</v>
      </c>
      <c r="G155" s="30" t="s">
        <v>18</v>
      </c>
      <c r="H155" s="13">
        <f>ROUND(Z155/6,)*6</f>
        <v>9834</v>
      </c>
      <c r="J155" s="5"/>
      <c r="M155" s="6"/>
      <c r="O155" s="1"/>
      <c r="X155" s="13">
        <v>8436</v>
      </c>
      <c r="Y155">
        <f t="shared" si="47"/>
        <v>8857.800000000001</v>
      </c>
      <c r="Z155">
        <f>Y155*1.11</f>
        <v>9832.158000000001</v>
      </c>
      <c r="AA155" s="87">
        <f>H155*1.28</f>
        <v>12587.52</v>
      </c>
    </row>
    <row r="156" spans="1:27" ht="12.75" customHeight="1">
      <c r="A156" s="91" t="s">
        <v>370</v>
      </c>
      <c r="B156" s="40" t="s">
        <v>411</v>
      </c>
      <c r="C156" s="47"/>
      <c r="D156" s="46" t="s">
        <v>39</v>
      </c>
      <c r="E156" s="46"/>
      <c r="F156" s="30" t="s">
        <v>34</v>
      </c>
      <c r="G156" s="30" t="s">
        <v>18</v>
      </c>
      <c r="H156" s="13">
        <f>ROUND(Z156/6,)*6</f>
        <v>16116</v>
      </c>
      <c r="I156">
        <f>(H156/100)*5</f>
        <v>805.8</v>
      </c>
      <c r="J156" s="5">
        <f>H156+I156</f>
        <v>16921.8</v>
      </c>
      <c r="K156">
        <f>J156/6</f>
        <v>2820.2999999999997</v>
      </c>
      <c r="L156">
        <v>1279</v>
      </c>
      <c r="M156" s="6">
        <f>L156*6</f>
        <v>7674</v>
      </c>
      <c r="N156">
        <f>(O156*1.08)*1.01</f>
        <v>9038.368800000002</v>
      </c>
      <c r="O156" s="1">
        <v>8286</v>
      </c>
      <c r="P156">
        <f>ROUND(N156/6,)*6</f>
        <v>9036</v>
      </c>
      <c r="Q156">
        <f>N156*1.035</f>
        <v>9354.711708</v>
      </c>
      <c r="R156">
        <f>Q156*1.075</f>
        <v>10056.3150861</v>
      </c>
      <c r="S156">
        <f>R156*1.08</f>
        <v>10860.820292988</v>
      </c>
      <c r="T156">
        <f>(H156/100)*3.5*1.1</f>
        <v>620.466</v>
      </c>
      <c r="U156">
        <f>S156*1.3</f>
        <v>14119.066380884402</v>
      </c>
      <c r="V156">
        <v>16944</v>
      </c>
      <c r="W156">
        <f>V156*0.96</f>
        <v>16266.24</v>
      </c>
      <c r="X156">
        <f>W156*0.85</f>
        <v>13826.304</v>
      </c>
      <c r="Y156">
        <f t="shared" si="47"/>
        <v>14517.619200000001</v>
      </c>
      <c r="Z156">
        <f>Y156*1.11</f>
        <v>16114.557312000003</v>
      </c>
      <c r="AA156" s="87">
        <f>H156*1.28</f>
        <v>20628.48</v>
      </c>
    </row>
    <row r="157" spans="1:27" ht="12.75" customHeight="1">
      <c r="A157" s="91" t="s">
        <v>381</v>
      </c>
      <c r="B157" s="40" t="s">
        <v>412</v>
      </c>
      <c r="C157" s="47"/>
      <c r="D157" s="46" t="s">
        <v>39</v>
      </c>
      <c r="E157" s="46"/>
      <c r="F157" s="30" t="s">
        <v>96</v>
      </c>
      <c r="G157" s="30" t="s">
        <v>18</v>
      </c>
      <c r="H157" s="13">
        <f>ROUND(Z157/6,)*6</f>
        <v>16116</v>
      </c>
      <c r="I157">
        <f>(H157/100)*5</f>
        <v>805.8</v>
      </c>
      <c r="J157" s="5">
        <f>H157+I157</f>
        <v>16921.8</v>
      </c>
      <c r="K157">
        <f>J157/6</f>
        <v>2820.2999999999997</v>
      </c>
      <c r="L157">
        <v>1279</v>
      </c>
      <c r="M157" s="6">
        <f>L157*6</f>
        <v>7674</v>
      </c>
      <c r="N157">
        <f>(O157*1.08)*1.01</f>
        <v>9038.368800000002</v>
      </c>
      <c r="O157" s="1">
        <v>8286</v>
      </c>
      <c r="P157">
        <f>ROUND(N157/6,)*6</f>
        <v>9036</v>
      </c>
      <c r="Q157">
        <f>N157*1.035</f>
        <v>9354.711708</v>
      </c>
      <c r="R157">
        <f>Q157*1.075</f>
        <v>10056.3150861</v>
      </c>
      <c r="S157">
        <f>R157*1.08</f>
        <v>10860.820292988</v>
      </c>
      <c r="T157">
        <f>(H157/100)*3.5*1.1</f>
        <v>620.466</v>
      </c>
      <c r="U157">
        <f>S157*1.3</f>
        <v>14119.066380884402</v>
      </c>
      <c r="V157">
        <v>16944</v>
      </c>
      <c r="W157">
        <f>V157*0.96</f>
        <v>16266.24</v>
      </c>
      <c r="X157">
        <f>W157*0.85</f>
        <v>13826.304</v>
      </c>
      <c r="Y157">
        <f t="shared" si="47"/>
        <v>14517.619200000001</v>
      </c>
      <c r="Z157">
        <f>Y157*1.11</f>
        <v>16114.557312000003</v>
      </c>
      <c r="AA157" s="87">
        <f>H157*1.28</f>
        <v>20628.48</v>
      </c>
    </row>
    <row r="158" spans="1:27" ht="12.75" customHeight="1">
      <c r="A158" s="91" t="s">
        <v>382</v>
      </c>
      <c r="B158" s="40" t="s">
        <v>413</v>
      </c>
      <c r="C158" s="47"/>
      <c r="D158" s="46" t="s">
        <v>39</v>
      </c>
      <c r="E158" s="46"/>
      <c r="F158" s="30" t="s">
        <v>17</v>
      </c>
      <c r="G158" s="30" t="s">
        <v>18</v>
      </c>
      <c r="H158" s="13">
        <f>ROUND(Z158/6,)*6</f>
        <v>16116</v>
      </c>
      <c r="I158">
        <f>(H158/100)*5</f>
        <v>805.8</v>
      </c>
      <c r="J158" s="5">
        <f>H158+I158</f>
        <v>16921.8</v>
      </c>
      <c r="K158">
        <f>J158/6</f>
        <v>2820.2999999999997</v>
      </c>
      <c r="L158">
        <v>1279</v>
      </c>
      <c r="M158" s="6">
        <f>L158*6</f>
        <v>7674</v>
      </c>
      <c r="N158">
        <f>(O158*1.08)*1.01</f>
        <v>9038.368800000002</v>
      </c>
      <c r="O158" s="1">
        <v>8286</v>
      </c>
      <c r="P158">
        <f>ROUND(N158/6,)*6</f>
        <v>9036</v>
      </c>
      <c r="Q158">
        <f>N158*1.035</f>
        <v>9354.711708</v>
      </c>
      <c r="R158">
        <f>Q158*1.075</f>
        <v>10056.3150861</v>
      </c>
      <c r="S158">
        <f>R158*1.08</f>
        <v>10860.820292988</v>
      </c>
      <c r="T158">
        <f>(H158/100)*3.5*1.1</f>
        <v>620.466</v>
      </c>
      <c r="U158">
        <f>S158*1.3</f>
        <v>14119.066380884402</v>
      </c>
      <c r="V158">
        <v>16944</v>
      </c>
      <c r="W158">
        <f>V158*0.96</f>
        <v>16266.24</v>
      </c>
      <c r="X158">
        <f>W158*0.85</f>
        <v>13826.304</v>
      </c>
      <c r="Y158">
        <f t="shared" si="47"/>
        <v>14517.619200000001</v>
      </c>
      <c r="Z158">
        <f>Y158*1.11</f>
        <v>16114.557312000003</v>
      </c>
      <c r="AA158" s="87">
        <f>H158*1.28</f>
        <v>20628.48</v>
      </c>
    </row>
    <row r="159" spans="1:27" ht="12.75" customHeight="1">
      <c r="A159" s="91" t="s">
        <v>383</v>
      </c>
      <c r="B159" s="40" t="s">
        <v>414</v>
      </c>
      <c r="C159" s="47"/>
      <c r="D159" s="46" t="s">
        <v>49</v>
      </c>
      <c r="E159" s="46"/>
      <c r="F159" s="30" t="s">
        <v>34</v>
      </c>
      <c r="G159" s="30" t="s">
        <v>18</v>
      </c>
      <c r="H159" s="13">
        <f>ROUND(Z159/6,)*6</f>
        <v>12408</v>
      </c>
      <c r="J159" s="5"/>
      <c r="M159" s="6"/>
      <c r="O159" s="1"/>
      <c r="R159" s="24"/>
      <c r="T159">
        <f>(H159/100)*3.5*1.1</f>
        <v>477.708</v>
      </c>
      <c r="U159" t="e">
        <f>#REF!*1.3</f>
        <v>#REF!</v>
      </c>
      <c r="V159">
        <v>13044</v>
      </c>
      <c r="W159">
        <f>V159*0.96</f>
        <v>12522.24</v>
      </c>
      <c r="X159">
        <f>W159*0.85</f>
        <v>10643.903999999999</v>
      </c>
      <c r="Y159">
        <f>X159*1.05</f>
        <v>11176.099199999999</v>
      </c>
      <c r="Z159">
        <f>Y159*1.11</f>
        <v>12405.470111999999</v>
      </c>
      <c r="AA159" s="87">
        <f>H159*1.28</f>
        <v>15882.24</v>
      </c>
    </row>
    <row r="160" spans="1:27" ht="12.75" customHeight="1">
      <c r="A160" s="91" t="s">
        <v>418</v>
      </c>
      <c r="B160" s="40" t="s">
        <v>415</v>
      </c>
      <c r="C160" s="47"/>
      <c r="D160" s="46" t="s">
        <v>49</v>
      </c>
      <c r="E160" s="46"/>
      <c r="F160" s="30" t="s">
        <v>96</v>
      </c>
      <c r="G160" s="30" t="s">
        <v>18</v>
      </c>
      <c r="H160" s="13">
        <f>ROUND(Z160/6,)*6</f>
        <v>12408</v>
      </c>
      <c r="J160" s="5"/>
      <c r="M160" s="6"/>
      <c r="O160" s="1"/>
      <c r="R160" s="24"/>
      <c r="T160">
        <f>(H160/100)*3.5*1.1</f>
        <v>477.708</v>
      </c>
      <c r="U160" t="e">
        <f>#REF!*1.3</f>
        <v>#REF!</v>
      </c>
      <c r="V160">
        <v>13044</v>
      </c>
      <c r="W160">
        <f>V160*0.96</f>
        <v>12522.24</v>
      </c>
      <c r="X160">
        <f>W160*0.85</f>
        <v>10643.903999999999</v>
      </c>
      <c r="Y160">
        <f>X160*1.05</f>
        <v>11176.099199999999</v>
      </c>
      <c r="Z160">
        <f>Y160*1.11</f>
        <v>12405.470111999999</v>
      </c>
      <c r="AA160" s="87">
        <f>H160*1.28</f>
        <v>15882.24</v>
      </c>
    </row>
    <row r="161" spans="1:27" ht="12.75" customHeight="1">
      <c r="A161" s="91" t="s">
        <v>419</v>
      </c>
      <c r="B161" s="40" t="s">
        <v>416</v>
      </c>
      <c r="C161" s="47"/>
      <c r="D161" s="46" t="s">
        <v>49</v>
      </c>
      <c r="E161" s="46"/>
      <c r="F161" s="30" t="s">
        <v>17</v>
      </c>
      <c r="G161" s="30" t="s">
        <v>18</v>
      </c>
      <c r="H161" s="13">
        <f>ROUND(Z161/6,)*6</f>
        <v>12408</v>
      </c>
      <c r="J161" s="5"/>
      <c r="M161" s="6"/>
      <c r="O161" s="1"/>
      <c r="R161" s="24"/>
      <c r="T161">
        <f>(H161/100)*3.5*1.1</f>
        <v>477.708</v>
      </c>
      <c r="U161" t="e">
        <f>#REF!*1.3</f>
        <v>#REF!</v>
      </c>
      <c r="V161">
        <v>13044</v>
      </c>
      <c r="W161">
        <f>V161*0.96</f>
        <v>12522.24</v>
      </c>
      <c r="X161">
        <f>W161*0.85</f>
        <v>10643.903999999999</v>
      </c>
      <c r="Y161">
        <f>X161*1.05</f>
        <v>11176.099199999999</v>
      </c>
      <c r="Z161">
        <f>Y161*1.11</f>
        <v>12405.470111999999</v>
      </c>
      <c r="AA161" s="87">
        <f>H161*1.28</f>
        <v>15882.24</v>
      </c>
    </row>
    <row r="162" spans="1:27" ht="12.75" customHeight="1">
      <c r="A162" s="85" t="s">
        <v>195</v>
      </c>
      <c r="B162" s="71"/>
      <c r="C162" s="71"/>
      <c r="D162" s="71"/>
      <c r="E162" s="71"/>
      <c r="F162" s="71"/>
      <c r="G162" s="71"/>
      <c r="H162" s="71"/>
      <c r="J162" s="5"/>
      <c r="M162" s="6"/>
      <c r="N162">
        <f>O162*1.08</f>
        <v>0</v>
      </c>
      <c r="O162" s="10"/>
      <c r="Q162">
        <f aca="true" t="shared" si="48" ref="Q162:Q168">N162*1.035</f>
        <v>0</v>
      </c>
      <c r="T162">
        <f>(H162/100)*3.5*1.1</f>
        <v>0</v>
      </c>
      <c r="U162">
        <f aca="true" t="shared" si="49" ref="U162:U168">S162*1.3</f>
        <v>0</v>
      </c>
      <c r="V162">
        <f>U162*1.2</f>
        <v>0</v>
      </c>
      <c r="W162">
        <f aca="true" t="shared" si="50" ref="W162:W184">V162*0.96</f>
        <v>0</v>
      </c>
      <c r="X162">
        <f aca="true" t="shared" si="51" ref="X162:X168">W162*0.85</f>
        <v>0</v>
      </c>
      <c r="AA162" s="87">
        <f>H162*1.28</f>
        <v>0</v>
      </c>
    </row>
    <row r="163" spans="1:27" ht="12.75" customHeight="1">
      <c r="A163" s="91" t="s">
        <v>420</v>
      </c>
      <c r="B163" s="47" t="s">
        <v>193</v>
      </c>
      <c r="C163" s="47"/>
      <c r="D163" s="46" t="s">
        <v>16</v>
      </c>
      <c r="E163" s="46"/>
      <c r="F163" s="30" t="s">
        <v>34</v>
      </c>
      <c r="G163" s="30" t="s">
        <v>18</v>
      </c>
      <c r="H163" s="13">
        <f aca="true" t="shared" si="52" ref="H163:H168">ROUND(Y163/6,)*6</f>
        <v>6528</v>
      </c>
      <c r="I163">
        <f>(H163/100)*5</f>
        <v>326.4</v>
      </c>
      <c r="J163" s="5">
        <f>H163+I163</f>
        <v>6854.4</v>
      </c>
      <c r="K163">
        <f aca="true" t="shared" si="53" ref="K163:K168">J163/6</f>
        <v>1142.3999999999999</v>
      </c>
      <c r="L163">
        <v>502</v>
      </c>
      <c r="M163" s="6">
        <f aca="true" t="shared" si="54" ref="M163:M168">L163*6</f>
        <v>3012</v>
      </c>
      <c r="N163">
        <f>(O163*1.08)*1.01</f>
        <v>3547.2816000000003</v>
      </c>
      <c r="O163" s="1">
        <v>3252</v>
      </c>
      <c r="P163">
        <f aca="true" t="shared" si="55" ref="P163:P168">ROUND(N163/6,)*6</f>
        <v>3546</v>
      </c>
      <c r="Q163">
        <f t="shared" si="48"/>
        <v>3671.436456</v>
      </c>
      <c r="R163">
        <f aca="true" t="shared" si="56" ref="R163:R168">Q163*1.075</f>
        <v>3946.7941902</v>
      </c>
      <c r="S163">
        <f aca="true" t="shared" si="57" ref="S163:S168">R163*1.17</f>
        <v>4617.749202534</v>
      </c>
      <c r="T163">
        <f>(H163/100)*3.5*1.1</f>
        <v>251.32800000000003</v>
      </c>
      <c r="U163">
        <f t="shared" si="49"/>
        <v>6003.0739632941995</v>
      </c>
      <c r="V163">
        <v>7206</v>
      </c>
      <c r="W163">
        <f t="shared" si="50"/>
        <v>6917.759999999999</v>
      </c>
      <c r="X163">
        <f t="shared" si="51"/>
        <v>5880.096</v>
      </c>
      <c r="Y163">
        <f>X163*1.11</f>
        <v>6526.90656</v>
      </c>
      <c r="AA163" s="87">
        <f>H163*1.28</f>
        <v>8355.84</v>
      </c>
    </row>
    <row r="164" spans="1:27" ht="12.75" customHeight="1">
      <c r="A164" s="91" t="s">
        <v>421</v>
      </c>
      <c r="B164" s="47" t="s">
        <v>191</v>
      </c>
      <c r="C164" s="47"/>
      <c r="D164" s="46" t="s">
        <v>16</v>
      </c>
      <c r="E164" s="46"/>
      <c r="F164" s="30" t="s">
        <v>96</v>
      </c>
      <c r="G164" s="30" t="s">
        <v>18</v>
      </c>
      <c r="H164" s="13">
        <f t="shared" si="52"/>
        <v>6528</v>
      </c>
      <c r="I164">
        <f>(H164/100)*5</f>
        <v>326.4</v>
      </c>
      <c r="J164" s="5">
        <f>H164+I164</f>
        <v>6854.4</v>
      </c>
      <c r="K164">
        <f t="shared" si="53"/>
        <v>1142.3999999999999</v>
      </c>
      <c r="L164">
        <v>502</v>
      </c>
      <c r="M164" s="6">
        <f t="shared" si="54"/>
        <v>3012</v>
      </c>
      <c r="N164">
        <f>(O164*1.08)*1.01</f>
        <v>3547.2816000000003</v>
      </c>
      <c r="O164" s="1">
        <v>3252</v>
      </c>
      <c r="P164">
        <f t="shared" si="55"/>
        <v>3546</v>
      </c>
      <c r="Q164">
        <f t="shared" si="48"/>
        <v>3671.436456</v>
      </c>
      <c r="R164">
        <f t="shared" si="56"/>
        <v>3946.7941902</v>
      </c>
      <c r="S164">
        <f t="shared" si="57"/>
        <v>4617.749202534</v>
      </c>
      <c r="T164">
        <f>(H164/100)*3.5*1.1</f>
        <v>251.32800000000003</v>
      </c>
      <c r="U164">
        <f t="shared" si="49"/>
        <v>6003.0739632941995</v>
      </c>
      <c r="V164">
        <v>7206</v>
      </c>
      <c r="W164">
        <f t="shared" si="50"/>
        <v>6917.759999999999</v>
      </c>
      <c r="X164">
        <f t="shared" si="51"/>
        <v>5880.096</v>
      </c>
      <c r="Y164">
        <f>X164*1.11</f>
        <v>6526.90656</v>
      </c>
      <c r="AA164" s="87">
        <f>H164*1.28</f>
        <v>8355.84</v>
      </c>
    </row>
    <row r="165" spans="1:27" ht="12.75" customHeight="1">
      <c r="A165" s="91" t="s">
        <v>422</v>
      </c>
      <c r="B165" s="47" t="s">
        <v>189</v>
      </c>
      <c r="C165" s="47"/>
      <c r="D165" s="46" t="s">
        <v>16</v>
      </c>
      <c r="E165" s="46"/>
      <c r="F165" s="30" t="s">
        <v>17</v>
      </c>
      <c r="G165" s="30" t="s">
        <v>18</v>
      </c>
      <c r="H165" s="13">
        <f t="shared" si="52"/>
        <v>6528</v>
      </c>
      <c r="I165">
        <f>(H165/100)*5</f>
        <v>326.4</v>
      </c>
      <c r="J165" s="5">
        <f>H165+I165</f>
        <v>6854.4</v>
      </c>
      <c r="K165">
        <f t="shared" si="53"/>
        <v>1142.3999999999999</v>
      </c>
      <c r="L165">
        <v>502</v>
      </c>
      <c r="M165" s="6">
        <f t="shared" si="54"/>
        <v>3012</v>
      </c>
      <c r="N165">
        <f>(O165*1.08)*1.01</f>
        <v>3547.2816000000003</v>
      </c>
      <c r="O165" s="1">
        <v>3252</v>
      </c>
      <c r="P165">
        <f t="shared" si="55"/>
        <v>3546</v>
      </c>
      <c r="Q165">
        <f t="shared" si="48"/>
        <v>3671.436456</v>
      </c>
      <c r="R165">
        <f t="shared" si="56"/>
        <v>3946.7941902</v>
      </c>
      <c r="S165">
        <f t="shared" si="57"/>
        <v>4617.749202534</v>
      </c>
      <c r="T165">
        <f>(H165/100)*3.5*1.1</f>
        <v>251.32800000000003</v>
      </c>
      <c r="U165">
        <f t="shared" si="49"/>
        <v>6003.0739632941995</v>
      </c>
      <c r="V165">
        <v>7206</v>
      </c>
      <c r="W165">
        <f t="shared" si="50"/>
        <v>6917.759999999999</v>
      </c>
      <c r="X165">
        <f t="shared" si="51"/>
        <v>5880.096</v>
      </c>
      <c r="Y165">
        <f>X165*1.11</f>
        <v>6526.90656</v>
      </c>
      <c r="AA165" s="87">
        <f>H165*1.28</f>
        <v>8355.84</v>
      </c>
    </row>
    <row r="166" spans="1:27" ht="12.75" customHeight="1">
      <c r="A166" s="91" t="s">
        <v>423</v>
      </c>
      <c r="B166" s="47" t="s">
        <v>187</v>
      </c>
      <c r="C166" s="47"/>
      <c r="D166" s="46" t="s">
        <v>24</v>
      </c>
      <c r="E166" s="46"/>
      <c r="F166" s="30" t="s">
        <v>34</v>
      </c>
      <c r="G166" s="30" t="s">
        <v>18</v>
      </c>
      <c r="H166" s="13">
        <f t="shared" si="52"/>
        <v>9198</v>
      </c>
      <c r="I166">
        <f>(H166/100)*5</f>
        <v>459.90000000000003</v>
      </c>
      <c r="J166" s="5">
        <f>H166+I166</f>
        <v>9657.9</v>
      </c>
      <c r="K166">
        <f t="shared" si="53"/>
        <v>1609.6499999999999</v>
      </c>
      <c r="L166">
        <v>707</v>
      </c>
      <c r="M166" s="6">
        <f t="shared" si="54"/>
        <v>4242</v>
      </c>
      <c r="N166">
        <f>(O166*1.08)*1.01</f>
        <v>5000.2272</v>
      </c>
      <c r="O166" s="1">
        <v>4584</v>
      </c>
      <c r="P166">
        <f t="shared" si="55"/>
        <v>4998</v>
      </c>
      <c r="Q166">
        <f t="shared" si="48"/>
        <v>5175.235152</v>
      </c>
      <c r="R166">
        <f t="shared" si="56"/>
        <v>5563.3777884</v>
      </c>
      <c r="S166">
        <f t="shared" si="57"/>
        <v>6509.152012428</v>
      </c>
      <c r="T166">
        <f>(H166/100)*3.5*1.1</f>
        <v>354.12300000000005</v>
      </c>
      <c r="U166">
        <f t="shared" si="49"/>
        <v>8461.8976161564</v>
      </c>
      <c r="V166">
        <v>10152</v>
      </c>
      <c r="W166">
        <f t="shared" si="50"/>
        <v>9745.92</v>
      </c>
      <c r="X166">
        <f t="shared" si="51"/>
        <v>8284.032</v>
      </c>
      <c r="Y166">
        <f>X166*1.11</f>
        <v>9195.27552</v>
      </c>
      <c r="AA166" s="87">
        <f>H166*1.28</f>
        <v>11773.44</v>
      </c>
    </row>
    <row r="167" spans="1:27" ht="12.75" customHeight="1">
      <c r="A167" s="91" t="s">
        <v>424</v>
      </c>
      <c r="B167" s="47" t="s">
        <v>185</v>
      </c>
      <c r="C167" s="47"/>
      <c r="D167" s="46" t="s">
        <v>24</v>
      </c>
      <c r="E167" s="46"/>
      <c r="F167" s="30" t="s">
        <v>96</v>
      </c>
      <c r="G167" s="30" t="s">
        <v>18</v>
      </c>
      <c r="H167" s="13">
        <f t="shared" si="52"/>
        <v>9198</v>
      </c>
      <c r="I167">
        <f>(H167/100)*5</f>
        <v>459.90000000000003</v>
      </c>
      <c r="J167" s="5">
        <f>H167+I167</f>
        <v>9657.9</v>
      </c>
      <c r="K167">
        <f t="shared" si="53"/>
        <v>1609.6499999999999</v>
      </c>
      <c r="L167">
        <v>707</v>
      </c>
      <c r="M167" s="6">
        <f t="shared" si="54"/>
        <v>4242</v>
      </c>
      <c r="N167">
        <f>(O167*1.08)*1.01</f>
        <v>5000.2272</v>
      </c>
      <c r="O167" s="1">
        <v>4584</v>
      </c>
      <c r="P167">
        <f t="shared" si="55"/>
        <v>4998</v>
      </c>
      <c r="Q167">
        <f t="shared" si="48"/>
        <v>5175.235152</v>
      </c>
      <c r="R167">
        <f t="shared" si="56"/>
        <v>5563.3777884</v>
      </c>
      <c r="S167">
        <f t="shared" si="57"/>
        <v>6509.152012428</v>
      </c>
      <c r="T167">
        <f>(H167/100)*3.5*1.1</f>
        <v>354.12300000000005</v>
      </c>
      <c r="U167">
        <f t="shared" si="49"/>
        <v>8461.8976161564</v>
      </c>
      <c r="V167">
        <v>10152</v>
      </c>
      <c r="W167">
        <f t="shared" si="50"/>
        <v>9745.92</v>
      </c>
      <c r="X167">
        <f t="shared" si="51"/>
        <v>8284.032</v>
      </c>
      <c r="Y167">
        <f>X167*1.11</f>
        <v>9195.27552</v>
      </c>
      <c r="AA167" s="87">
        <f>H167*1.28</f>
        <v>11773.44</v>
      </c>
    </row>
    <row r="168" spans="1:27" ht="12.75" customHeight="1">
      <c r="A168" s="91" t="s">
        <v>425</v>
      </c>
      <c r="B168" s="47" t="s">
        <v>183</v>
      </c>
      <c r="C168" s="47"/>
      <c r="D168" s="46" t="s">
        <v>24</v>
      </c>
      <c r="E168" s="46"/>
      <c r="F168" s="30" t="s">
        <v>17</v>
      </c>
      <c r="G168" s="30" t="s">
        <v>18</v>
      </c>
      <c r="H168" s="13">
        <f t="shared" si="52"/>
        <v>9198</v>
      </c>
      <c r="I168">
        <f>(H168/100)*5</f>
        <v>459.90000000000003</v>
      </c>
      <c r="J168" s="5">
        <f>H168+I168</f>
        <v>9657.9</v>
      </c>
      <c r="K168">
        <f t="shared" si="53"/>
        <v>1609.6499999999999</v>
      </c>
      <c r="L168">
        <v>707</v>
      </c>
      <c r="M168" s="6">
        <f t="shared" si="54"/>
        <v>4242</v>
      </c>
      <c r="N168">
        <f>(O168*1.08)*1.01</f>
        <v>5000.2272</v>
      </c>
      <c r="O168" s="1">
        <v>4584</v>
      </c>
      <c r="P168">
        <f t="shared" si="55"/>
        <v>4998</v>
      </c>
      <c r="Q168">
        <f t="shared" si="48"/>
        <v>5175.235152</v>
      </c>
      <c r="R168">
        <f t="shared" si="56"/>
        <v>5563.3777884</v>
      </c>
      <c r="S168">
        <f t="shared" si="57"/>
        <v>6509.152012428</v>
      </c>
      <c r="T168">
        <f>(H168/100)*3.5*1.1</f>
        <v>354.12300000000005</v>
      </c>
      <c r="U168">
        <f t="shared" si="49"/>
        <v>8461.8976161564</v>
      </c>
      <c r="V168">
        <v>10152</v>
      </c>
      <c r="W168">
        <f t="shared" si="50"/>
        <v>9745.92</v>
      </c>
      <c r="X168">
        <f t="shared" si="51"/>
        <v>8284.032</v>
      </c>
      <c r="Y168">
        <f>X168*1.11</f>
        <v>9195.27552</v>
      </c>
      <c r="AA168" s="87">
        <f>H168*1.28</f>
        <v>11773.44</v>
      </c>
    </row>
    <row r="169" spans="1:27" ht="15">
      <c r="A169" s="82" t="s">
        <v>227</v>
      </c>
      <c r="B169" s="53" t="s">
        <v>216</v>
      </c>
      <c r="C169" s="53"/>
      <c r="D169" s="53"/>
      <c r="E169" s="53"/>
      <c r="F169" s="53"/>
      <c r="G169" s="53"/>
      <c r="H169" s="53"/>
      <c r="T169">
        <f>(H169/100)*3*1.1</f>
        <v>0</v>
      </c>
      <c r="W169">
        <f t="shared" si="50"/>
        <v>0</v>
      </c>
      <c r="AA169" s="87"/>
    </row>
    <row r="170" spans="1:27" ht="87" customHeight="1">
      <c r="A170" s="83" t="s">
        <v>226</v>
      </c>
      <c r="B170" s="54"/>
      <c r="C170" s="54"/>
      <c r="D170" s="54"/>
      <c r="E170" s="54"/>
      <c r="F170" s="54"/>
      <c r="G170" s="54"/>
      <c r="H170" s="54"/>
      <c r="T170">
        <f>(H170/100)*3*1.1</f>
        <v>0</v>
      </c>
      <c r="W170">
        <f t="shared" si="50"/>
        <v>0</v>
      </c>
      <c r="AA170" s="87"/>
    </row>
    <row r="171" spans="1:27" ht="25.5" customHeight="1">
      <c r="A171" s="95" t="s">
        <v>2</v>
      </c>
      <c r="B171" s="55" t="s">
        <v>3</v>
      </c>
      <c r="C171" s="55"/>
      <c r="D171" s="55"/>
      <c r="E171" s="55"/>
      <c r="F171" s="31" t="s">
        <v>5</v>
      </c>
      <c r="G171" s="31" t="s">
        <v>4</v>
      </c>
      <c r="H171" s="31" t="s">
        <v>7</v>
      </c>
      <c r="AA171" s="87"/>
    </row>
    <row r="172" spans="1:27" ht="12.75" customHeight="1">
      <c r="A172" s="96" t="s">
        <v>217</v>
      </c>
      <c r="B172" s="48"/>
      <c r="C172" s="48"/>
      <c r="D172" s="48"/>
      <c r="E172" s="48"/>
      <c r="F172" s="48"/>
      <c r="G172" s="48"/>
      <c r="H172" s="48"/>
      <c r="AA172" s="87"/>
    </row>
    <row r="173" spans="1:27" ht="12.75" customHeight="1">
      <c r="A173" s="91" t="s">
        <v>311</v>
      </c>
      <c r="B173" s="40" t="s">
        <v>331</v>
      </c>
      <c r="C173" s="41"/>
      <c r="D173" s="41"/>
      <c r="E173" s="41"/>
      <c r="F173" s="2" t="s">
        <v>218</v>
      </c>
      <c r="G173" s="2" t="s">
        <v>24</v>
      </c>
      <c r="H173" s="13">
        <f aca="true" t="shared" si="58" ref="H173:H184">ROUND(Y173/6,)*6</f>
        <v>2514</v>
      </c>
      <c r="I173">
        <f>(H173/100)*5</f>
        <v>125.7</v>
      </c>
      <c r="J173" s="5">
        <f>H173+I173</f>
        <v>2639.7</v>
      </c>
      <c r="K173">
        <f aca="true" t="shared" si="59" ref="K173:K184">J173/6</f>
        <v>439.95</v>
      </c>
      <c r="L173">
        <v>220</v>
      </c>
      <c r="M173" s="6">
        <f aca="true" t="shared" si="60" ref="M173:M184">L173*6</f>
        <v>1320</v>
      </c>
      <c r="N173">
        <f aca="true" t="shared" si="61" ref="N173:N184">(O173*1.08)*1.01</f>
        <v>1557.6624</v>
      </c>
      <c r="O173" s="1">
        <v>1428</v>
      </c>
      <c r="P173">
        <f aca="true" t="shared" si="62" ref="P173:P184">ROUND(N173/6,)*6</f>
        <v>1560</v>
      </c>
      <c r="Q173">
        <f aca="true" t="shared" si="63" ref="Q173:Q184">N173*1.035</f>
        <v>1612.1805839999997</v>
      </c>
      <c r="S173">
        <f>Q173*1.08</f>
        <v>1741.1550307199998</v>
      </c>
      <c r="T173">
        <f>(H173/100)*3*1.1</f>
        <v>82.962</v>
      </c>
      <c r="U173">
        <f aca="true" t="shared" si="64" ref="U173:U184">S173*1.3</f>
        <v>2263.501539936</v>
      </c>
      <c r="V173">
        <f>U173*1.2</f>
        <v>2716.2018479231997</v>
      </c>
      <c r="W173">
        <f t="shared" si="50"/>
        <v>2607.5537740062714</v>
      </c>
      <c r="Y173">
        <f>U173*1.11</f>
        <v>2512.4867093289604</v>
      </c>
      <c r="AA173" s="87">
        <f>H173*1.28</f>
        <v>3217.92</v>
      </c>
    </row>
    <row r="174" spans="1:27" ht="12.75" customHeight="1">
      <c r="A174" s="91" t="s">
        <v>312</v>
      </c>
      <c r="B174" s="40" t="s">
        <v>440</v>
      </c>
      <c r="C174" s="41"/>
      <c r="D174" s="41"/>
      <c r="E174" s="41"/>
      <c r="F174" s="2" t="s">
        <v>218</v>
      </c>
      <c r="G174" s="32" t="s">
        <v>441</v>
      </c>
      <c r="H174" s="13">
        <f t="shared" si="58"/>
        <v>4596</v>
      </c>
      <c r="J174" s="5"/>
      <c r="M174" s="6"/>
      <c r="O174" s="1"/>
      <c r="U174">
        <v>4140</v>
      </c>
      <c r="Y174">
        <f>U174*1.11</f>
        <v>4595.400000000001</v>
      </c>
      <c r="AA174" s="87">
        <f>H174*1.28</f>
        <v>5882.88</v>
      </c>
    </row>
    <row r="175" spans="1:27" ht="12.75" customHeight="1">
      <c r="A175" s="91" t="s">
        <v>313</v>
      </c>
      <c r="B175" s="40" t="s">
        <v>332</v>
      </c>
      <c r="C175" s="41"/>
      <c r="D175" s="41"/>
      <c r="E175" s="41"/>
      <c r="F175" s="2" t="s">
        <v>218</v>
      </c>
      <c r="G175" s="2" t="s">
        <v>49</v>
      </c>
      <c r="H175" s="13">
        <f t="shared" si="58"/>
        <v>3798</v>
      </c>
      <c r="I175">
        <f>(H175/100)*5</f>
        <v>189.89999999999998</v>
      </c>
      <c r="J175" s="5">
        <f>H175+I175</f>
        <v>3987.9</v>
      </c>
      <c r="K175">
        <f>J175/6</f>
        <v>664.65</v>
      </c>
      <c r="L175">
        <v>333</v>
      </c>
      <c r="M175" s="6">
        <f>L175*6</f>
        <v>1998</v>
      </c>
      <c r="N175">
        <f>(O175*1.08)*1.01</f>
        <v>2356.128</v>
      </c>
      <c r="O175" s="1">
        <v>2160</v>
      </c>
      <c r="P175">
        <f>ROUND(N175/6,)*6</f>
        <v>2358</v>
      </c>
      <c r="Q175">
        <f>N175*1.035</f>
        <v>2438.59248</v>
      </c>
      <c r="S175">
        <f>Q175*1.08</f>
        <v>2633.6798784</v>
      </c>
      <c r="T175">
        <f>(H175/100)*3*1.1</f>
        <v>125.334</v>
      </c>
      <c r="U175">
        <f>S175*1.3</f>
        <v>3423.7838419199998</v>
      </c>
      <c r="V175">
        <f>U175*1.2</f>
        <v>4108.5406103039995</v>
      </c>
      <c r="W175">
        <f>V175*0.96</f>
        <v>3944.1989858918396</v>
      </c>
      <c r="Y175">
        <f aca="true" t="shared" si="65" ref="Y175:Y182">U175*1.11</f>
        <v>3800.4000645312</v>
      </c>
      <c r="AA175" s="87">
        <f>H175*1.28</f>
        <v>4861.4400000000005</v>
      </c>
    </row>
    <row r="176" spans="1:27" ht="12.75" customHeight="1">
      <c r="A176" s="96" t="s">
        <v>219</v>
      </c>
      <c r="B176" s="48"/>
      <c r="C176" s="48"/>
      <c r="D176" s="48"/>
      <c r="E176" s="48"/>
      <c r="F176" s="48"/>
      <c r="G176" s="48"/>
      <c r="H176" s="48"/>
      <c r="N176">
        <f t="shared" si="61"/>
        <v>0</v>
      </c>
      <c r="O176" s="10"/>
      <c r="Q176">
        <f t="shared" si="63"/>
        <v>0</v>
      </c>
      <c r="T176">
        <f>(H176/100)*3*1.1</f>
        <v>0</v>
      </c>
      <c r="U176">
        <f t="shared" si="64"/>
        <v>0</v>
      </c>
      <c r="V176">
        <f aca="true" t="shared" si="66" ref="V176:V184">U176*1.2</f>
        <v>0</v>
      </c>
      <c r="W176">
        <f t="shared" si="50"/>
        <v>0</v>
      </c>
      <c r="Y176">
        <f t="shared" si="65"/>
        <v>0</v>
      </c>
      <c r="AA176" s="87"/>
    </row>
    <row r="177" spans="1:27" ht="12.75" customHeight="1">
      <c r="A177" s="91" t="s">
        <v>314</v>
      </c>
      <c r="B177" s="40" t="s">
        <v>333</v>
      </c>
      <c r="C177" s="41"/>
      <c r="D177" s="41"/>
      <c r="E177" s="41"/>
      <c r="F177" s="2" t="s">
        <v>220</v>
      </c>
      <c r="G177" s="2" t="s">
        <v>24</v>
      </c>
      <c r="H177" s="13">
        <f t="shared" si="58"/>
        <v>2214</v>
      </c>
      <c r="I177">
        <f>(H177/100)*5</f>
        <v>110.7</v>
      </c>
      <c r="J177" s="5">
        <f>H177+I177</f>
        <v>2324.7</v>
      </c>
      <c r="K177">
        <f t="shared" si="59"/>
        <v>387.45</v>
      </c>
      <c r="L177">
        <v>194</v>
      </c>
      <c r="M177" s="6">
        <f t="shared" si="60"/>
        <v>1164</v>
      </c>
      <c r="N177">
        <f t="shared" si="61"/>
        <v>1374.4080000000001</v>
      </c>
      <c r="O177" s="1">
        <v>1260</v>
      </c>
      <c r="P177">
        <f t="shared" si="62"/>
        <v>1374</v>
      </c>
      <c r="Q177">
        <f t="shared" si="63"/>
        <v>1422.51228</v>
      </c>
      <c r="S177">
        <f>Q177*1.08</f>
        <v>1536.3132624</v>
      </c>
      <c r="T177">
        <f>(H177/100)*3*1.1</f>
        <v>73.06200000000001</v>
      </c>
      <c r="U177">
        <f t="shared" si="64"/>
        <v>1997.2072411200002</v>
      </c>
      <c r="V177">
        <f t="shared" si="66"/>
        <v>2396.648689344</v>
      </c>
      <c r="W177">
        <f t="shared" si="50"/>
        <v>2300.78274177024</v>
      </c>
      <c r="Y177">
        <f t="shared" si="65"/>
        <v>2216.9000376432004</v>
      </c>
      <c r="AA177" s="87">
        <f>H177*1.28</f>
        <v>2833.92</v>
      </c>
    </row>
    <row r="178" spans="1:27" ht="12.75" customHeight="1">
      <c r="A178" s="91" t="s">
        <v>315</v>
      </c>
      <c r="B178" s="40" t="s">
        <v>442</v>
      </c>
      <c r="C178" s="41"/>
      <c r="D178" s="41"/>
      <c r="E178" s="41"/>
      <c r="F178" s="2" t="s">
        <v>218</v>
      </c>
      <c r="G178" s="32" t="s">
        <v>441</v>
      </c>
      <c r="H178" s="13">
        <f>ROUND(Y178/6,)*6</f>
        <v>4020</v>
      </c>
      <c r="J178" s="5"/>
      <c r="M178" s="6"/>
      <c r="O178" s="1"/>
      <c r="U178">
        <v>3624</v>
      </c>
      <c r="Y178">
        <f>U178*1.11</f>
        <v>4022.6400000000003</v>
      </c>
      <c r="AA178" s="87">
        <f>H178*1.28</f>
        <v>5145.6</v>
      </c>
    </row>
    <row r="179" spans="1:27" ht="12.75" customHeight="1">
      <c r="A179" s="91" t="s">
        <v>316</v>
      </c>
      <c r="B179" s="40" t="s">
        <v>334</v>
      </c>
      <c r="C179" s="41"/>
      <c r="D179" s="41"/>
      <c r="E179" s="41"/>
      <c r="F179" s="2" t="s">
        <v>220</v>
      </c>
      <c r="G179" s="2" t="s">
        <v>49</v>
      </c>
      <c r="H179" s="13">
        <f t="shared" si="58"/>
        <v>3270</v>
      </c>
      <c r="I179">
        <f>(H179/100)*5</f>
        <v>163.5</v>
      </c>
      <c r="J179" s="5">
        <f>H179+I179</f>
        <v>3433.5</v>
      </c>
      <c r="K179">
        <f t="shared" si="59"/>
        <v>572.25</v>
      </c>
      <c r="L179">
        <v>287</v>
      </c>
      <c r="M179" s="6">
        <f t="shared" si="60"/>
        <v>1722</v>
      </c>
      <c r="N179">
        <f t="shared" si="61"/>
        <v>2028.8880000000001</v>
      </c>
      <c r="O179" s="1">
        <v>1860</v>
      </c>
      <c r="P179">
        <f t="shared" si="62"/>
        <v>2028</v>
      </c>
      <c r="Q179">
        <f t="shared" si="63"/>
        <v>2099.89908</v>
      </c>
      <c r="S179">
        <f>Q179*1.08</f>
        <v>2267.8910064</v>
      </c>
      <c r="T179">
        <f>(H179/100)*3*1.1</f>
        <v>107.91000000000003</v>
      </c>
      <c r="U179">
        <f t="shared" si="64"/>
        <v>2948.25830832</v>
      </c>
      <c r="V179">
        <f t="shared" si="66"/>
        <v>3537.9099699840003</v>
      </c>
      <c r="W179">
        <f t="shared" si="50"/>
        <v>3396.39357118464</v>
      </c>
      <c r="Y179">
        <f t="shared" si="65"/>
        <v>3272.5667222352004</v>
      </c>
      <c r="AA179" s="87">
        <f>H179*1.28</f>
        <v>4185.6</v>
      </c>
    </row>
    <row r="180" spans="1:27" ht="12.75" customHeight="1">
      <c r="A180" s="97" t="s">
        <v>221</v>
      </c>
      <c r="B180" s="56"/>
      <c r="C180" s="56"/>
      <c r="D180" s="56"/>
      <c r="E180" s="56"/>
      <c r="F180" s="56"/>
      <c r="G180" s="56"/>
      <c r="H180" s="57"/>
      <c r="N180">
        <f t="shared" si="61"/>
        <v>0</v>
      </c>
      <c r="O180" s="10"/>
      <c r="Q180">
        <f t="shared" si="63"/>
        <v>0</v>
      </c>
      <c r="T180">
        <f>(H180/100)*3*1.1</f>
        <v>0</v>
      </c>
      <c r="U180">
        <f t="shared" si="64"/>
        <v>0</v>
      </c>
      <c r="V180">
        <f t="shared" si="66"/>
        <v>0</v>
      </c>
      <c r="W180">
        <f t="shared" si="50"/>
        <v>0</v>
      </c>
      <c r="Y180">
        <f t="shared" si="65"/>
        <v>0</v>
      </c>
      <c r="AA180" s="87"/>
    </row>
    <row r="181" spans="1:27" ht="12.75" customHeight="1">
      <c r="A181" s="91" t="s">
        <v>317</v>
      </c>
      <c r="B181" s="41" t="s">
        <v>222</v>
      </c>
      <c r="C181" s="41"/>
      <c r="D181" s="41"/>
      <c r="E181" s="41"/>
      <c r="F181" s="2" t="s">
        <v>218</v>
      </c>
      <c r="G181" s="2" t="s">
        <v>24</v>
      </c>
      <c r="H181" s="13">
        <f t="shared" si="58"/>
        <v>8922</v>
      </c>
      <c r="I181">
        <f>(H181/100)*5</f>
        <v>446.1</v>
      </c>
      <c r="J181" s="5">
        <f>H181+I181</f>
        <v>9368.1</v>
      </c>
      <c r="K181">
        <f t="shared" si="59"/>
        <v>1561.3500000000001</v>
      </c>
      <c r="L181">
        <v>782</v>
      </c>
      <c r="M181" s="6">
        <f t="shared" si="60"/>
        <v>4692</v>
      </c>
      <c r="N181">
        <f t="shared" si="61"/>
        <v>5530.356000000001</v>
      </c>
      <c r="O181" s="1">
        <v>5070</v>
      </c>
      <c r="P181">
        <f t="shared" si="62"/>
        <v>5532</v>
      </c>
      <c r="Q181">
        <f t="shared" si="63"/>
        <v>5723.91846</v>
      </c>
      <c r="S181">
        <f>Q181*1.08</f>
        <v>6181.8319368</v>
      </c>
      <c r="T181">
        <f>(H181/100)*3*1.1</f>
        <v>294.426</v>
      </c>
      <c r="U181">
        <f t="shared" si="64"/>
        <v>8036.381517840001</v>
      </c>
      <c r="V181">
        <f t="shared" si="66"/>
        <v>9643.657821408</v>
      </c>
      <c r="W181">
        <f t="shared" si="50"/>
        <v>9257.91150855168</v>
      </c>
      <c r="Y181">
        <f t="shared" si="65"/>
        <v>8920.383484802402</v>
      </c>
      <c r="AA181" s="87">
        <f>H181*1.28</f>
        <v>11420.16</v>
      </c>
    </row>
    <row r="182" spans="1:27" ht="12.75" customHeight="1">
      <c r="A182" s="91" t="s">
        <v>318</v>
      </c>
      <c r="B182" s="41" t="s">
        <v>223</v>
      </c>
      <c r="C182" s="41"/>
      <c r="D182" s="41"/>
      <c r="E182" s="41"/>
      <c r="F182" s="2" t="s">
        <v>220</v>
      </c>
      <c r="G182" s="2" t="s">
        <v>24</v>
      </c>
      <c r="H182" s="13">
        <f t="shared" si="58"/>
        <v>8658</v>
      </c>
      <c r="I182">
        <f>(H182/100)*5</f>
        <v>432.9</v>
      </c>
      <c r="J182" s="5">
        <f>H182+I182</f>
        <v>9090.9</v>
      </c>
      <c r="K182">
        <f t="shared" si="59"/>
        <v>1515.1499999999999</v>
      </c>
      <c r="L182">
        <v>759</v>
      </c>
      <c r="M182" s="6">
        <f t="shared" si="60"/>
        <v>4554</v>
      </c>
      <c r="N182">
        <f t="shared" si="61"/>
        <v>5366.736000000001</v>
      </c>
      <c r="O182" s="1">
        <v>4920</v>
      </c>
      <c r="P182">
        <f t="shared" si="62"/>
        <v>5364</v>
      </c>
      <c r="Q182">
        <f t="shared" si="63"/>
        <v>5554.571760000001</v>
      </c>
      <c r="S182">
        <f>Q182*1.08</f>
        <v>5998.9375008000015</v>
      </c>
      <c r="T182">
        <f>(H182/100)*3*1.1</f>
        <v>285.71400000000006</v>
      </c>
      <c r="U182">
        <f t="shared" si="64"/>
        <v>7798.618751040002</v>
      </c>
      <c r="V182">
        <f t="shared" si="66"/>
        <v>9358.342501248002</v>
      </c>
      <c r="W182">
        <f t="shared" si="50"/>
        <v>8984.008801198082</v>
      </c>
      <c r="Y182">
        <f t="shared" si="65"/>
        <v>8656.466813654404</v>
      </c>
      <c r="AA182" s="87">
        <f>H182*1.28</f>
        <v>11082.24</v>
      </c>
    </row>
    <row r="183" spans="1:27" ht="12.75" customHeight="1">
      <c r="A183" s="91" t="s">
        <v>438</v>
      </c>
      <c r="B183" s="41" t="s">
        <v>224</v>
      </c>
      <c r="C183" s="41"/>
      <c r="D183" s="41"/>
      <c r="E183" s="41"/>
      <c r="F183" s="2" t="s">
        <v>34</v>
      </c>
      <c r="G183" s="2" t="s">
        <v>24</v>
      </c>
      <c r="H183" s="13">
        <f t="shared" si="58"/>
        <v>10974</v>
      </c>
      <c r="I183">
        <f>(H183/100)*5</f>
        <v>548.6999999999999</v>
      </c>
      <c r="J183" s="5">
        <f>H183+I183</f>
        <v>11522.7</v>
      </c>
      <c r="K183">
        <f t="shared" si="59"/>
        <v>1920.45</v>
      </c>
      <c r="L183">
        <v>907</v>
      </c>
      <c r="M183" s="6">
        <f t="shared" si="60"/>
        <v>5442</v>
      </c>
      <c r="N183">
        <f t="shared" si="61"/>
        <v>6413.904</v>
      </c>
      <c r="O183" s="1">
        <v>5880</v>
      </c>
      <c r="P183">
        <f t="shared" si="62"/>
        <v>6414</v>
      </c>
      <c r="Q183">
        <f t="shared" si="63"/>
        <v>6638.39064</v>
      </c>
      <c r="S183">
        <f>Q183*1.17</f>
        <v>7766.917048799999</v>
      </c>
      <c r="T183">
        <f>(H183/100)*3.5*1.1</f>
        <v>422.499</v>
      </c>
      <c r="U183">
        <f t="shared" si="64"/>
        <v>10096.99216344</v>
      </c>
      <c r="V183">
        <f t="shared" si="66"/>
        <v>12116.390596128</v>
      </c>
      <c r="W183">
        <f t="shared" si="50"/>
        <v>11631.734972282879</v>
      </c>
      <c r="X183">
        <f>W183*0.85</f>
        <v>9886.974726440447</v>
      </c>
      <c r="Y183">
        <f>X183*1.11</f>
        <v>10974.541946348896</v>
      </c>
      <c r="AA183" s="87">
        <f>H183*1.28</f>
        <v>14046.720000000001</v>
      </c>
    </row>
    <row r="184" spans="1:27" ht="12.75" customHeight="1">
      <c r="A184" s="91" t="s">
        <v>439</v>
      </c>
      <c r="B184" s="41" t="s">
        <v>225</v>
      </c>
      <c r="C184" s="41"/>
      <c r="D184" s="41"/>
      <c r="E184" s="41"/>
      <c r="F184" s="2" t="s">
        <v>17</v>
      </c>
      <c r="G184" s="2" t="s">
        <v>24</v>
      </c>
      <c r="H184" s="13">
        <f t="shared" si="58"/>
        <v>10974</v>
      </c>
      <c r="I184">
        <f>(H184/100)*5</f>
        <v>548.6999999999999</v>
      </c>
      <c r="J184" s="5">
        <f>H184+I184</f>
        <v>11522.7</v>
      </c>
      <c r="K184">
        <f t="shared" si="59"/>
        <v>1920.45</v>
      </c>
      <c r="L184">
        <v>907</v>
      </c>
      <c r="M184" s="6">
        <f t="shared" si="60"/>
        <v>5442</v>
      </c>
      <c r="N184">
        <f t="shared" si="61"/>
        <v>6413.904</v>
      </c>
      <c r="O184" s="1">
        <v>5880</v>
      </c>
      <c r="P184">
        <f t="shared" si="62"/>
        <v>6414</v>
      </c>
      <c r="Q184">
        <f t="shared" si="63"/>
        <v>6638.39064</v>
      </c>
      <c r="S184">
        <f>Q184*1.17</f>
        <v>7766.917048799999</v>
      </c>
      <c r="T184">
        <f>(H184/100)*3.5*1.1</f>
        <v>422.499</v>
      </c>
      <c r="U184">
        <f t="shared" si="64"/>
        <v>10096.99216344</v>
      </c>
      <c r="V184">
        <f t="shared" si="66"/>
        <v>12116.390596128</v>
      </c>
      <c r="W184">
        <f t="shared" si="50"/>
        <v>11631.734972282879</v>
      </c>
      <c r="X184">
        <f>W184*0.85</f>
        <v>9886.974726440447</v>
      </c>
      <c r="Y184">
        <f>X184*1.11</f>
        <v>10974.541946348896</v>
      </c>
      <c r="AA184" s="87">
        <f>H184*1.28</f>
        <v>14046.720000000001</v>
      </c>
    </row>
    <row r="185" spans="1:27" ht="12.75">
      <c r="A185" s="98"/>
      <c r="B185" s="18"/>
      <c r="C185" s="19"/>
      <c r="D185" s="19"/>
      <c r="E185" s="19"/>
      <c r="F185" s="20"/>
      <c r="G185" s="21"/>
      <c r="H185" s="23"/>
      <c r="J185" s="5"/>
      <c r="M185" s="6"/>
      <c r="O185" s="22"/>
      <c r="T185">
        <f>(H185/100)*3*1.1</f>
        <v>0</v>
      </c>
      <c r="AA185" s="87"/>
    </row>
    <row r="186" spans="1:27" ht="12.75">
      <c r="A186" s="98"/>
      <c r="B186" s="18"/>
      <c r="C186" s="19"/>
      <c r="D186" s="19"/>
      <c r="E186" s="19"/>
      <c r="F186" s="20"/>
      <c r="G186" s="21"/>
      <c r="H186" s="23"/>
      <c r="J186" s="5"/>
      <c r="M186" s="6"/>
      <c r="O186" s="22"/>
      <c r="T186">
        <f>(H186/100)*3*1.1</f>
        <v>0</v>
      </c>
      <c r="AA186" s="87"/>
    </row>
    <row r="187" spans="1:27" ht="15.75" customHeight="1">
      <c r="A187" s="82" t="s">
        <v>356</v>
      </c>
      <c r="B187" s="73" t="s">
        <v>396</v>
      </c>
      <c r="C187" s="53"/>
      <c r="D187" s="53"/>
      <c r="E187" s="53"/>
      <c r="F187" s="53"/>
      <c r="G187" s="53"/>
      <c r="H187" s="53"/>
      <c r="J187" s="5"/>
      <c r="M187" s="6"/>
      <c r="O187" s="22"/>
      <c r="AA187" s="87"/>
    </row>
    <row r="188" spans="1:27" ht="102.75" customHeight="1">
      <c r="A188" s="83" t="s">
        <v>431</v>
      </c>
      <c r="B188" s="54"/>
      <c r="C188" s="54"/>
      <c r="D188" s="54"/>
      <c r="E188" s="54"/>
      <c r="F188" s="54"/>
      <c r="G188" s="54"/>
      <c r="H188" s="54"/>
      <c r="J188" s="5"/>
      <c r="M188" s="6"/>
      <c r="O188" s="22"/>
      <c r="AA188" s="87"/>
    </row>
    <row r="189" spans="1:27" ht="26.25">
      <c r="A189" s="95" t="s">
        <v>2</v>
      </c>
      <c r="B189" s="55" t="s">
        <v>3</v>
      </c>
      <c r="C189" s="55"/>
      <c r="D189" s="55"/>
      <c r="E189" s="55"/>
      <c r="F189" s="31" t="s">
        <v>5</v>
      </c>
      <c r="G189" s="31" t="s">
        <v>4</v>
      </c>
      <c r="H189" s="31" t="s">
        <v>7</v>
      </c>
      <c r="J189" s="5"/>
      <c r="M189" s="6"/>
      <c r="O189" s="22"/>
      <c r="AA189" s="87"/>
    </row>
    <row r="190" spans="1:27" ht="12.75" customHeight="1">
      <c r="A190" s="94" t="s">
        <v>397</v>
      </c>
      <c r="B190" s="71"/>
      <c r="C190" s="71"/>
      <c r="D190" s="71"/>
      <c r="E190" s="71"/>
      <c r="F190" s="71"/>
      <c r="G190" s="71"/>
      <c r="H190" s="71"/>
      <c r="J190" s="5"/>
      <c r="M190" s="6"/>
      <c r="O190" s="22"/>
      <c r="AA190" s="87"/>
    </row>
    <row r="191" spans="1:27" ht="12.75" customHeight="1">
      <c r="A191" s="99" t="s">
        <v>357</v>
      </c>
      <c r="B191" s="42" t="s">
        <v>432</v>
      </c>
      <c r="C191" s="43"/>
      <c r="D191" s="43"/>
      <c r="E191" s="44"/>
      <c r="F191" s="30" t="s">
        <v>96</v>
      </c>
      <c r="G191" s="32" t="s">
        <v>401</v>
      </c>
      <c r="H191" s="13">
        <f>ROUND(Y191/6,)*6</f>
        <v>49902</v>
      </c>
      <c r="J191" s="5"/>
      <c r="M191" s="6"/>
      <c r="O191" s="22"/>
      <c r="X191" s="13">
        <v>37037</v>
      </c>
      <c r="Y191">
        <v>49900</v>
      </c>
      <c r="AA191" s="87">
        <f>H191*1.28</f>
        <v>63874.560000000005</v>
      </c>
    </row>
    <row r="192" spans="1:27" ht="12.75" customHeight="1">
      <c r="A192" s="100" t="s">
        <v>358</v>
      </c>
      <c r="B192" s="42" t="s">
        <v>433</v>
      </c>
      <c r="C192" s="43"/>
      <c r="D192" s="43"/>
      <c r="E192" s="44"/>
      <c r="F192" s="30" t="s">
        <v>96</v>
      </c>
      <c r="G192" s="32" t="s">
        <v>276</v>
      </c>
      <c r="H192" s="13">
        <f>ROUND(Y192/6,)*6</f>
        <v>40422</v>
      </c>
      <c r="J192" s="5"/>
      <c r="M192" s="6"/>
      <c r="O192" s="22"/>
      <c r="X192" s="13">
        <v>30000</v>
      </c>
      <c r="Y192">
        <v>40420</v>
      </c>
      <c r="AA192" s="87">
        <f>H192*1.28</f>
        <v>51740.16</v>
      </c>
    </row>
    <row r="193" spans="1:27" ht="12.75" customHeight="1">
      <c r="A193" s="99" t="s">
        <v>400</v>
      </c>
      <c r="B193" s="42" t="s">
        <v>434</v>
      </c>
      <c r="C193" s="43"/>
      <c r="D193" s="43"/>
      <c r="E193" s="44"/>
      <c r="F193" s="30" t="s">
        <v>96</v>
      </c>
      <c r="G193" s="32" t="s">
        <v>238</v>
      </c>
      <c r="H193" s="13">
        <f>ROUND(Y193/6,)*6</f>
        <v>49122</v>
      </c>
      <c r="J193" s="5"/>
      <c r="M193" s="6"/>
      <c r="O193" s="22"/>
      <c r="X193" s="13">
        <v>37037</v>
      </c>
      <c r="Y193">
        <v>49122</v>
      </c>
      <c r="AA193" s="87">
        <f>H193*1.28</f>
        <v>62876.16</v>
      </c>
    </row>
    <row r="194" spans="1:27" ht="12.75" customHeight="1">
      <c r="A194" s="100" t="s">
        <v>427</v>
      </c>
      <c r="B194" s="42" t="s">
        <v>288</v>
      </c>
      <c r="C194" s="43"/>
      <c r="D194" s="43"/>
      <c r="E194" s="44"/>
      <c r="F194" s="30" t="s">
        <v>96</v>
      </c>
      <c r="G194" s="32" t="s">
        <v>277</v>
      </c>
      <c r="H194" s="13">
        <f>ROUND(Y194/6,)*6</f>
        <v>52650</v>
      </c>
      <c r="J194" s="5"/>
      <c r="M194" s="6"/>
      <c r="O194" s="22"/>
      <c r="X194" s="13">
        <v>30000</v>
      </c>
      <c r="Y194">
        <v>52650</v>
      </c>
      <c r="AA194" s="87">
        <f>H194*1.28</f>
        <v>67392</v>
      </c>
    </row>
    <row r="195" spans="1:27" ht="12.75" customHeight="1">
      <c r="A195" s="99" t="s">
        <v>428</v>
      </c>
      <c r="B195" s="42" t="s">
        <v>291</v>
      </c>
      <c r="C195" s="43"/>
      <c r="D195" s="43"/>
      <c r="E195" s="44"/>
      <c r="F195" s="30" t="s">
        <v>96</v>
      </c>
      <c r="G195" s="32" t="s">
        <v>395</v>
      </c>
      <c r="H195" s="13">
        <f>ROUND(Y195/6,)*6</f>
        <v>53892</v>
      </c>
      <c r="J195" s="5"/>
      <c r="M195" s="6"/>
      <c r="O195" s="22"/>
      <c r="X195" s="13">
        <v>40000</v>
      </c>
      <c r="Y195">
        <v>53894</v>
      </c>
      <c r="AA195" s="87">
        <f>H195*1.28</f>
        <v>68981.76</v>
      </c>
    </row>
    <row r="196" spans="1:27" ht="12.75" customHeight="1">
      <c r="A196" s="99" t="s">
        <v>429</v>
      </c>
      <c r="B196" s="42" t="s">
        <v>435</v>
      </c>
      <c r="C196" s="43"/>
      <c r="D196" s="43"/>
      <c r="E196" s="44"/>
      <c r="F196" s="30" t="s">
        <v>96</v>
      </c>
      <c r="G196" s="32" t="s">
        <v>430</v>
      </c>
      <c r="H196" s="13">
        <f>ROUND(Y196/6,)*6</f>
        <v>57510</v>
      </c>
      <c r="J196" s="5"/>
      <c r="M196" s="6"/>
      <c r="O196" s="22"/>
      <c r="X196" s="13">
        <v>40000</v>
      </c>
      <c r="Y196">
        <v>57510</v>
      </c>
      <c r="AA196" s="87">
        <f>H196*1.28</f>
        <v>73612.8</v>
      </c>
    </row>
    <row r="197" spans="1:27" ht="12.75" customHeight="1">
      <c r="A197" s="98"/>
      <c r="B197" s="18"/>
      <c r="C197" s="19"/>
      <c r="D197" s="19"/>
      <c r="E197" s="19"/>
      <c r="F197" s="20"/>
      <c r="G197" s="21"/>
      <c r="H197" s="23"/>
      <c r="J197" s="5"/>
      <c r="M197" s="6"/>
      <c r="O197" s="22"/>
      <c r="AA197" s="87"/>
    </row>
    <row r="198" spans="1:27" ht="16.5" customHeight="1">
      <c r="A198" s="101" t="s">
        <v>387</v>
      </c>
      <c r="B198" s="50" t="s">
        <v>359</v>
      </c>
      <c r="C198" s="51"/>
      <c r="D198" s="51"/>
      <c r="E198" s="51"/>
      <c r="F198" s="51"/>
      <c r="G198" s="51"/>
      <c r="H198" s="51"/>
      <c r="I198" s="92"/>
      <c r="T198">
        <f>(H198/100)*3*1.1</f>
        <v>0</v>
      </c>
      <c r="AA198" s="87"/>
    </row>
    <row r="199" spans="1:27" ht="87" customHeight="1">
      <c r="A199" s="102" t="s">
        <v>355</v>
      </c>
      <c r="B199" s="52"/>
      <c r="C199" s="52"/>
      <c r="D199" s="52"/>
      <c r="E199" s="52"/>
      <c r="F199" s="52"/>
      <c r="G199" s="52"/>
      <c r="H199" s="52"/>
      <c r="I199" s="92"/>
      <c r="T199">
        <f>(H199/100)*3*1.1</f>
        <v>0</v>
      </c>
      <c r="AA199" s="87"/>
    </row>
    <row r="200" spans="1:27" ht="12.75" customHeight="1">
      <c r="A200" s="99" t="s">
        <v>388</v>
      </c>
      <c r="B200" s="49" t="s">
        <v>335</v>
      </c>
      <c r="C200" s="49"/>
      <c r="D200" s="49"/>
      <c r="E200" s="49"/>
      <c r="F200" s="49"/>
      <c r="G200" s="17" t="s">
        <v>336</v>
      </c>
      <c r="H200" s="13">
        <f>ROUND(X200/6,)*6</f>
        <v>3510</v>
      </c>
      <c r="I200" s="92" t="e">
        <f>(#REF!*1.23)*1.01</f>
        <v>#REF!</v>
      </c>
      <c r="O200" s="14" t="s">
        <v>337</v>
      </c>
      <c r="P200" s="92">
        <f aca="true" t="shared" si="67" ref="P200:P206">(O200*1.23)*1.01</f>
        <v>2642.3721</v>
      </c>
      <c r="Q200">
        <f>P200*1.06</f>
        <v>2800.9144260000003</v>
      </c>
      <c r="R200">
        <f>Q200*1.09</f>
        <v>3052.9967243400006</v>
      </c>
      <c r="T200">
        <f>(H200/100)*3</f>
        <v>105.30000000000001</v>
      </c>
      <c r="U200">
        <f>R200*1.1</f>
        <v>3358.296396774001</v>
      </c>
      <c r="V200">
        <v>3360</v>
      </c>
      <c r="W200">
        <f>V200*1.1</f>
        <v>3696.0000000000005</v>
      </c>
      <c r="X200">
        <f>W200*0.95</f>
        <v>3511.2000000000003</v>
      </c>
      <c r="AA200" s="87">
        <f>H200*1.28</f>
        <v>4492.8</v>
      </c>
    </row>
    <row r="201" spans="1:27" ht="12.75" customHeight="1">
      <c r="A201" s="100" t="s">
        <v>389</v>
      </c>
      <c r="B201" s="49" t="s">
        <v>338</v>
      </c>
      <c r="C201" s="49"/>
      <c r="D201" s="49"/>
      <c r="E201" s="49"/>
      <c r="F201" s="49"/>
      <c r="G201" s="16" t="s">
        <v>339</v>
      </c>
      <c r="H201" s="13">
        <f aca="true" t="shared" si="68" ref="H201:H206">ROUND(X201/6,)*6</f>
        <v>3840</v>
      </c>
      <c r="I201" s="92" t="e">
        <f>(#REF!*1.23)*1.01</f>
        <v>#REF!</v>
      </c>
      <c r="O201" s="15" t="s">
        <v>340</v>
      </c>
      <c r="P201" s="92">
        <f t="shared" si="67"/>
        <v>2892.0744</v>
      </c>
      <c r="Q201">
        <f aca="true" t="shared" si="69" ref="Q201:Q206">P201*1.06</f>
        <v>3065.598864</v>
      </c>
      <c r="R201">
        <f aca="true" t="shared" si="70" ref="R201:R206">Q201*1.09</f>
        <v>3341.5027617600003</v>
      </c>
      <c r="T201">
        <f>(H201/100)*3</f>
        <v>115.19999999999999</v>
      </c>
      <c r="U201">
        <f aca="true" t="shared" si="71" ref="U201:U206">R201*1.1</f>
        <v>3675.6530379360006</v>
      </c>
      <c r="V201">
        <v>3678</v>
      </c>
      <c r="W201">
        <f aca="true" t="shared" si="72" ref="W201:W206">U201*1.1</f>
        <v>4043.218341729601</v>
      </c>
      <c r="X201">
        <f aca="true" t="shared" si="73" ref="X201:X206">W201*0.95</f>
        <v>3841.0574246431206</v>
      </c>
      <c r="AA201" s="87">
        <f>H201*1.28</f>
        <v>4915.2</v>
      </c>
    </row>
    <row r="202" spans="1:27" ht="12.75" customHeight="1">
      <c r="A202" s="100" t="s">
        <v>390</v>
      </c>
      <c r="B202" s="49" t="s">
        <v>341</v>
      </c>
      <c r="C202" s="49"/>
      <c r="D202" s="49"/>
      <c r="E202" s="49"/>
      <c r="F202" s="49"/>
      <c r="G202" s="16" t="s">
        <v>342</v>
      </c>
      <c r="H202" s="13">
        <f t="shared" si="68"/>
        <v>5238</v>
      </c>
      <c r="I202" s="92" t="e">
        <f>(#REF!*1.23)*1.01</f>
        <v>#REF!</v>
      </c>
      <c r="O202" s="15" t="s">
        <v>343</v>
      </c>
      <c r="P202" s="92">
        <f t="shared" si="67"/>
        <v>3941.8179</v>
      </c>
      <c r="Q202">
        <f t="shared" si="69"/>
        <v>4178.3269740000005</v>
      </c>
      <c r="R202">
        <f t="shared" si="70"/>
        <v>4554.376401660001</v>
      </c>
      <c r="T202">
        <f>(H202/100)*3</f>
        <v>157.14000000000001</v>
      </c>
      <c r="U202">
        <f t="shared" si="71"/>
        <v>5009.814041826001</v>
      </c>
      <c r="V202">
        <v>5010</v>
      </c>
      <c r="W202">
        <f t="shared" si="72"/>
        <v>5510.795446008601</v>
      </c>
      <c r="X202">
        <f t="shared" si="73"/>
        <v>5235.25567370817</v>
      </c>
      <c r="AA202" s="87">
        <f>H202*1.28</f>
        <v>6704.64</v>
      </c>
    </row>
    <row r="203" spans="1:27" ht="12.75" customHeight="1">
      <c r="A203" s="100" t="s">
        <v>391</v>
      </c>
      <c r="B203" s="49" t="s">
        <v>344</v>
      </c>
      <c r="C203" s="49"/>
      <c r="D203" s="49"/>
      <c r="E203" s="49"/>
      <c r="F203" s="49"/>
      <c r="G203" s="16" t="s">
        <v>345</v>
      </c>
      <c r="H203" s="13">
        <f t="shared" si="68"/>
        <v>5886</v>
      </c>
      <c r="I203" s="92" t="e">
        <f>(#REF!*1.23)*1.01</f>
        <v>#REF!</v>
      </c>
      <c r="O203" s="15" t="s">
        <v>346</v>
      </c>
      <c r="P203" s="92">
        <f t="shared" si="67"/>
        <v>4433.7687</v>
      </c>
      <c r="Q203">
        <f t="shared" si="69"/>
        <v>4699.794822</v>
      </c>
      <c r="R203">
        <f t="shared" si="70"/>
        <v>5122.7763559800005</v>
      </c>
      <c r="T203">
        <f>(H203/100)*3</f>
        <v>176.57999999999998</v>
      </c>
      <c r="U203">
        <f t="shared" si="71"/>
        <v>5635.053991578001</v>
      </c>
      <c r="V203">
        <v>5634</v>
      </c>
      <c r="W203">
        <f t="shared" si="72"/>
        <v>6198.559390735802</v>
      </c>
      <c r="X203">
        <f t="shared" si="73"/>
        <v>5888.631421199011</v>
      </c>
      <c r="AA203" s="87">
        <f>H203*1.28</f>
        <v>7534.08</v>
      </c>
    </row>
    <row r="204" spans="1:27" ht="12.75" customHeight="1">
      <c r="A204" s="100" t="s">
        <v>392</v>
      </c>
      <c r="B204" s="49" t="s">
        <v>347</v>
      </c>
      <c r="C204" s="49"/>
      <c r="D204" s="49"/>
      <c r="E204" s="49"/>
      <c r="F204" s="49"/>
      <c r="G204" s="16" t="s">
        <v>348</v>
      </c>
      <c r="H204" s="13">
        <f t="shared" si="68"/>
        <v>5574</v>
      </c>
      <c r="I204" s="92" t="e">
        <f>(#REF!*1.23)*1.01</f>
        <v>#REF!</v>
      </c>
      <c r="O204" s="15" t="s">
        <v>349</v>
      </c>
      <c r="P204" s="92">
        <f t="shared" si="67"/>
        <v>4197.7317</v>
      </c>
      <c r="Q204">
        <f t="shared" si="69"/>
        <v>4449.595602</v>
      </c>
      <c r="R204">
        <f t="shared" si="70"/>
        <v>4850.059206180001</v>
      </c>
      <c r="T204">
        <f>(H204/100)*3</f>
        <v>167.22</v>
      </c>
      <c r="U204">
        <f t="shared" si="71"/>
        <v>5335.065126798001</v>
      </c>
      <c r="V204">
        <v>5334</v>
      </c>
      <c r="W204">
        <f t="shared" si="72"/>
        <v>5868.571639477802</v>
      </c>
      <c r="X204">
        <f t="shared" si="73"/>
        <v>5575.143057503911</v>
      </c>
      <c r="AA204" s="87">
        <f>H204*1.28</f>
        <v>7134.72</v>
      </c>
    </row>
    <row r="205" spans="1:27" ht="12.75" customHeight="1">
      <c r="A205" s="100" t="s">
        <v>393</v>
      </c>
      <c r="B205" s="49" t="s">
        <v>350</v>
      </c>
      <c r="C205" s="49"/>
      <c r="D205" s="49"/>
      <c r="E205" s="49"/>
      <c r="F205" s="49"/>
      <c r="G205" s="16" t="s">
        <v>351</v>
      </c>
      <c r="H205" s="13">
        <f t="shared" si="68"/>
        <v>6228</v>
      </c>
      <c r="I205" s="92" t="e">
        <f>(#REF!*1.23)*1.01</f>
        <v>#REF!</v>
      </c>
      <c r="O205" s="15" t="s">
        <v>352</v>
      </c>
      <c r="P205" s="92">
        <f t="shared" si="67"/>
        <v>4689.6825</v>
      </c>
      <c r="Q205">
        <f t="shared" si="69"/>
        <v>4971.063450000001</v>
      </c>
      <c r="R205">
        <f t="shared" si="70"/>
        <v>5418.459160500001</v>
      </c>
      <c r="T205">
        <f>(H205/100)*3</f>
        <v>186.84</v>
      </c>
      <c r="U205">
        <f t="shared" si="71"/>
        <v>5960.305076550002</v>
      </c>
      <c r="V205">
        <v>5958</v>
      </c>
      <c r="W205">
        <f t="shared" si="72"/>
        <v>6556.335584205002</v>
      </c>
      <c r="X205">
        <f t="shared" si="73"/>
        <v>6228.518804994752</v>
      </c>
      <c r="AA205" s="87">
        <f>H205*1.28</f>
        <v>7971.84</v>
      </c>
    </row>
    <row r="206" spans="1:27" ht="12.75" customHeight="1" thickBot="1">
      <c r="A206" s="103" t="s">
        <v>394</v>
      </c>
      <c r="B206" s="104" t="s">
        <v>353</v>
      </c>
      <c r="C206" s="104"/>
      <c r="D206" s="104"/>
      <c r="E206" s="104"/>
      <c r="F206" s="104"/>
      <c r="G206" s="105" t="s">
        <v>354</v>
      </c>
      <c r="H206" s="106">
        <f t="shared" si="68"/>
        <v>5238</v>
      </c>
      <c r="I206" s="107" t="e">
        <f>(#REF!*1.23)*1.01</f>
        <v>#REF!</v>
      </c>
      <c r="J206" s="108"/>
      <c r="K206" s="108"/>
      <c r="L206" s="108"/>
      <c r="M206" s="108"/>
      <c r="N206" s="108"/>
      <c r="O206" s="109" t="s">
        <v>343</v>
      </c>
      <c r="P206" s="107">
        <f t="shared" si="67"/>
        <v>3941.8179</v>
      </c>
      <c r="Q206" s="108">
        <f t="shared" si="69"/>
        <v>4178.3269740000005</v>
      </c>
      <c r="R206" s="108">
        <f t="shared" si="70"/>
        <v>4554.376401660001</v>
      </c>
      <c r="S206" s="108"/>
      <c r="T206" s="108">
        <f>(H206/100)*3</f>
        <v>157.14000000000001</v>
      </c>
      <c r="U206" s="108">
        <f t="shared" si="71"/>
        <v>5009.814041826001</v>
      </c>
      <c r="V206" s="108">
        <v>5010</v>
      </c>
      <c r="W206" s="108">
        <f t="shared" si="72"/>
        <v>5510.795446008601</v>
      </c>
      <c r="X206" s="108">
        <f t="shared" si="73"/>
        <v>5235.25567370817</v>
      </c>
      <c r="Y206" s="108"/>
      <c r="Z206" s="108"/>
      <c r="AA206" s="110">
        <f>H206*1.28</f>
        <v>6704.64</v>
      </c>
    </row>
  </sheetData>
  <sheetProtection/>
  <mergeCells count="354">
    <mergeCell ref="B160:C160"/>
    <mergeCell ref="D160:E160"/>
    <mergeCell ref="B161:C161"/>
    <mergeCell ref="A190:H190"/>
    <mergeCell ref="B191:E191"/>
    <mergeCell ref="B192:E192"/>
    <mergeCell ref="B187:H187"/>
    <mergeCell ref="A188:H188"/>
    <mergeCell ref="B189:E189"/>
    <mergeCell ref="B177:E177"/>
    <mergeCell ref="B179:E179"/>
    <mergeCell ref="B181:E181"/>
    <mergeCell ref="B182:E182"/>
    <mergeCell ref="D54:E54"/>
    <mergeCell ref="B61:C61"/>
    <mergeCell ref="B55:C55"/>
    <mergeCell ref="D55:E55"/>
    <mergeCell ref="A146:H146"/>
    <mergeCell ref="B147:C147"/>
    <mergeCell ref="D157:E157"/>
    <mergeCell ref="B158:C158"/>
    <mergeCell ref="D158:E158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D147:E147"/>
    <mergeCell ref="B148:C148"/>
    <mergeCell ref="D148:E148"/>
    <mergeCell ref="B149:C149"/>
    <mergeCell ref="B156:C156"/>
    <mergeCell ref="D156:E156"/>
    <mergeCell ref="B157:C157"/>
    <mergeCell ref="B65:C65"/>
    <mergeCell ref="D65:E65"/>
    <mergeCell ref="B66:C66"/>
    <mergeCell ref="D66:E66"/>
    <mergeCell ref="B59:C59"/>
    <mergeCell ref="D59:E59"/>
    <mergeCell ref="B60:C60"/>
    <mergeCell ref="D60:E60"/>
    <mergeCell ref="D61:E61"/>
    <mergeCell ref="B62:C62"/>
    <mergeCell ref="D62:E62"/>
    <mergeCell ref="B63:C63"/>
    <mergeCell ref="D63:E63"/>
    <mergeCell ref="B64:C64"/>
    <mergeCell ref="D64:E64"/>
    <mergeCell ref="B119:C119"/>
    <mergeCell ref="D119:E119"/>
    <mergeCell ref="D120:E120"/>
    <mergeCell ref="B121:C121"/>
    <mergeCell ref="D121:E121"/>
    <mergeCell ref="B122:C122"/>
    <mergeCell ref="D161:E161"/>
    <mergeCell ref="A130:H130"/>
    <mergeCell ref="A162:H162"/>
    <mergeCell ref="D131:E131"/>
    <mergeCell ref="D132:E132"/>
    <mergeCell ref="D133:E133"/>
    <mergeCell ref="D134:E134"/>
    <mergeCell ref="D135:E135"/>
    <mergeCell ref="D136:E136"/>
    <mergeCell ref="D140:E140"/>
    <mergeCell ref="D141:E141"/>
    <mergeCell ref="D142:E142"/>
    <mergeCell ref="B131:C131"/>
    <mergeCell ref="B132:C132"/>
    <mergeCell ref="B133:C133"/>
    <mergeCell ref="B134:C134"/>
    <mergeCell ref="B135:C135"/>
    <mergeCell ref="B136:C136"/>
    <mergeCell ref="D118:E118"/>
    <mergeCell ref="B107:C107"/>
    <mergeCell ref="D107:E107"/>
    <mergeCell ref="B108:C108"/>
    <mergeCell ref="D108:E108"/>
    <mergeCell ref="B109:C109"/>
    <mergeCell ref="D109:E109"/>
    <mergeCell ref="B113:C113"/>
    <mergeCell ref="D113:E113"/>
    <mergeCell ref="B114:C114"/>
    <mergeCell ref="D114:E114"/>
    <mergeCell ref="B116:C116"/>
    <mergeCell ref="D116:E116"/>
    <mergeCell ref="B117:C117"/>
    <mergeCell ref="D117:E117"/>
    <mergeCell ref="B118:C118"/>
    <mergeCell ref="B98:C98"/>
    <mergeCell ref="D98:E98"/>
    <mergeCell ref="B99:C99"/>
    <mergeCell ref="D99:E99"/>
    <mergeCell ref="B100:C100"/>
    <mergeCell ref="D100:E100"/>
    <mergeCell ref="A103:H103"/>
    <mergeCell ref="B115:C115"/>
    <mergeCell ref="D115:E115"/>
    <mergeCell ref="D111:E111"/>
    <mergeCell ref="D112:E112"/>
    <mergeCell ref="B111:C111"/>
    <mergeCell ref="B112:C112"/>
    <mergeCell ref="D104:E104"/>
    <mergeCell ref="D105:E105"/>
    <mergeCell ref="D106:E106"/>
    <mergeCell ref="B110:C110"/>
    <mergeCell ref="D110:E110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76:C76"/>
    <mergeCell ref="D76:E76"/>
    <mergeCell ref="B67:C67"/>
    <mergeCell ref="B68:C68"/>
    <mergeCell ref="B69:C69"/>
    <mergeCell ref="D67:E67"/>
    <mergeCell ref="D68:E68"/>
    <mergeCell ref="D69:E69"/>
    <mergeCell ref="B77:C77"/>
    <mergeCell ref="D77:E77"/>
    <mergeCell ref="B71:C71"/>
    <mergeCell ref="D71:E71"/>
    <mergeCell ref="B72:C72"/>
    <mergeCell ref="D72:E72"/>
    <mergeCell ref="B73:C73"/>
    <mergeCell ref="D73:E73"/>
    <mergeCell ref="A70:H70"/>
    <mergeCell ref="B74:C74"/>
    <mergeCell ref="D74:E74"/>
    <mergeCell ref="B75:C75"/>
    <mergeCell ref="D75:E75"/>
    <mergeCell ref="B56:C56"/>
    <mergeCell ref="D56:E56"/>
    <mergeCell ref="B57:C57"/>
    <mergeCell ref="D57:E57"/>
    <mergeCell ref="B58:C58"/>
    <mergeCell ref="D58:E58"/>
    <mergeCell ref="D49:E49"/>
    <mergeCell ref="B40:C40"/>
    <mergeCell ref="D40:E40"/>
    <mergeCell ref="B41:C41"/>
    <mergeCell ref="D41:E41"/>
    <mergeCell ref="A42:H42"/>
    <mergeCell ref="D50:E50"/>
    <mergeCell ref="B46:C46"/>
    <mergeCell ref="D46:E46"/>
    <mergeCell ref="B47:C47"/>
    <mergeCell ref="D47:E47"/>
    <mergeCell ref="B48:C48"/>
    <mergeCell ref="D48:E48"/>
    <mergeCell ref="B52:C52"/>
    <mergeCell ref="D52:E52"/>
    <mergeCell ref="B53:C53"/>
    <mergeCell ref="D53:E53"/>
    <mergeCell ref="B54:C5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31:C31"/>
    <mergeCell ref="D31:E31"/>
    <mergeCell ref="B34:C34"/>
    <mergeCell ref="D34:E34"/>
    <mergeCell ref="A1:H1"/>
    <mergeCell ref="B22:C22"/>
    <mergeCell ref="B104:C104"/>
    <mergeCell ref="B105:C105"/>
    <mergeCell ref="B106:C106"/>
    <mergeCell ref="B8:C8"/>
    <mergeCell ref="D8:E8"/>
    <mergeCell ref="A9:H9"/>
    <mergeCell ref="B10:C10"/>
    <mergeCell ref="D10:E10"/>
    <mergeCell ref="B11:C11"/>
    <mergeCell ref="D11:E11"/>
    <mergeCell ref="B12:C12"/>
    <mergeCell ref="D12:E1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3:C13"/>
    <mergeCell ref="D13:E13"/>
    <mergeCell ref="B14:C14"/>
    <mergeCell ref="D14:E14"/>
    <mergeCell ref="B15:C15"/>
    <mergeCell ref="D15:E15"/>
    <mergeCell ref="B16:C16"/>
    <mergeCell ref="D16:E16"/>
    <mergeCell ref="A2:H2"/>
    <mergeCell ref="A3:H3"/>
    <mergeCell ref="A4:H4"/>
    <mergeCell ref="A5:H5"/>
    <mergeCell ref="B6:C6"/>
    <mergeCell ref="D6:E6"/>
    <mergeCell ref="A7:H7"/>
    <mergeCell ref="D38:E38"/>
    <mergeCell ref="D39:E39"/>
    <mergeCell ref="B38:C38"/>
    <mergeCell ref="B39:C39"/>
    <mergeCell ref="B143:C143"/>
    <mergeCell ref="D143:E143"/>
    <mergeCell ref="D144:E144"/>
    <mergeCell ref="D145:E145"/>
    <mergeCell ref="B124:C124"/>
    <mergeCell ref="D124:E124"/>
    <mergeCell ref="B125:C125"/>
    <mergeCell ref="B126:C126"/>
    <mergeCell ref="B127:C127"/>
    <mergeCell ref="B43:C43"/>
    <mergeCell ref="D43:E43"/>
    <mergeCell ref="B44:C44"/>
    <mergeCell ref="B45:C45"/>
    <mergeCell ref="D44:E44"/>
    <mergeCell ref="D45:E45"/>
    <mergeCell ref="B51:C51"/>
    <mergeCell ref="D51:E51"/>
    <mergeCell ref="B49:C49"/>
    <mergeCell ref="B50:C50"/>
    <mergeCell ref="D122:E122"/>
    <mergeCell ref="B123:C123"/>
    <mergeCell ref="D123:E123"/>
    <mergeCell ref="B120:C120"/>
    <mergeCell ref="D139:E139"/>
    <mergeCell ref="B142:C142"/>
    <mergeCell ref="D163:E163"/>
    <mergeCell ref="B173:E173"/>
    <mergeCell ref="B169:H169"/>
    <mergeCell ref="A170:H170"/>
    <mergeCell ref="A172:H172"/>
    <mergeCell ref="B171:E171"/>
    <mergeCell ref="B144:C144"/>
    <mergeCell ref="B145:C145"/>
    <mergeCell ref="D168:E168"/>
    <mergeCell ref="B163:C163"/>
    <mergeCell ref="B164:C164"/>
    <mergeCell ref="B165:C165"/>
    <mergeCell ref="B183:E183"/>
    <mergeCell ref="B184:E184"/>
    <mergeCell ref="A180:H180"/>
    <mergeCell ref="B195:E195"/>
    <mergeCell ref="B196:E196"/>
    <mergeCell ref="B203:F203"/>
    <mergeCell ref="B204:F204"/>
    <mergeCell ref="B205:F205"/>
    <mergeCell ref="B206:F206"/>
    <mergeCell ref="D125:E125"/>
    <mergeCell ref="D126:E126"/>
    <mergeCell ref="B198:H198"/>
    <mergeCell ref="A199:H199"/>
    <mergeCell ref="B200:F200"/>
    <mergeCell ref="B201:F201"/>
    <mergeCell ref="B202:F202"/>
    <mergeCell ref="D167:E167"/>
    <mergeCell ref="D127:E127"/>
    <mergeCell ref="B140:C140"/>
    <mergeCell ref="B141:C141"/>
    <mergeCell ref="D164:E164"/>
    <mergeCell ref="D165:E165"/>
    <mergeCell ref="D166:E166"/>
    <mergeCell ref="B137:C137"/>
    <mergeCell ref="B138:C138"/>
    <mergeCell ref="B139:C139"/>
    <mergeCell ref="B128:C128"/>
    <mergeCell ref="D128:E128"/>
    <mergeCell ref="B129:C129"/>
    <mergeCell ref="D129:E129"/>
    <mergeCell ref="B174:E174"/>
    <mergeCell ref="B178:E178"/>
    <mergeCell ref="B194:E194"/>
    <mergeCell ref="D137:E137"/>
    <mergeCell ref="D138:E138"/>
    <mergeCell ref="B166:C166"/>
    <mergeCell ref="B167:C167"/>
    <mergeCell ref="B168:C168"/>
    <mergeCell ref="D149:E149"/>
    <mergeCell ref="B150:C150"/>
    <mergeCell ref="D150:E150"/>
    <mergeCell ref="B151:C151"/>
    <mergeCell ref="D151:E151"/>
    <mergeCell ref="B193:E193"/>
    <mergeCell ref="A176:H176"/>
    <mergeCell ref="B175:E175"/>
    <mergeCell ref="B159:C159"/>
    <mergeCell ref="D159:E159"/>
  </mergeCells>
  <printOptions horizontalCentered="1"/>
  <pageMargins left="0.23622047244094488" right="0.23622047244094488" top="0.5511811023622047" bottom="0.5511811023622047" header="0.31496062992125984" footer="0.31496062992125984"/>
  <pageSetup fitToHeight="0" fitToWidth="1" horizontalDpi="600" verticalDpi="600" orientation="portrait" paperSize="9" scale="55" r:id="rId2"/>
  <headerFooter>
    <oddFooter>&amp;Luch-mebel.com&amp;C&amp;P из &amp;N&amp;Rmail@uch-mebel.com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user</cp:lastModifiedBy>
  <cp:lastPrinted>2023-07-07T13:35:16Z</cp:lastPrinted>
  <dcterms:created xsi:type="dcterms:W3CDTF">2019-04-30T08:29:23Z</dcterms:created>
  <dcterms:modified xsi:type="dcterms:W3CDTF">2023-07-17T09:29:06Z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